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F:\SERUMS 2023\"/>
    </mc:Choice>
  </mc:AlternateContent>
  <xr:revisionPtr revIDLastSave="0" documentId="13_ncr:1_{D32F6CC8-6C98-4D0F-BCA5-40D560E6F3B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 Operacional Local" sheetId="2" r:id="rId1"/>
    <sheet name="Consol Activ SERUMS" sheetId="1" r:id="rId2"/>
  </sheets>
  <definedNames>
    <definedName name="_xlnm.Print_Area" localSheetId="1">'Consol Activ SERUMS'!$B$4:$U$16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H15" i="1" s="1"/>
  <c r="D15" i="1"/>
  <c r="D14" i="1"/>
  <c r="D13" i="1"/>
  <c r="G16" i="1"/>
  <c r="C16" i="1"/>
  <c r="K16" i="1"/>
  <c r="L16" i="1" s="1"/>
  <c r="J16" i="1"/>
  <c r="I16" i="1"/>
  <c r="O16" i="1"/>
  <c r="P16" i="1" s="1"/>
  <c r="N16" i="1"/>
  <c r="M16" i="1"/>
  <c r="Q16" i="1"/>
  <c r="T16" i="1" s="1"/>
  <c r="R16" i="1"/>
  <c r="S16" i="1"/>
  <c r="F16" i="1"/>
  <c r="L15" i="1"/>
  <c r="P15" i="1"/>
  <c r="T15" i="1"/>
  <c r="H14" i="1"/>
  <c r="L14" i="1"/>
  <c r="P14" i="1"/>
  <c r="T14" i="1"/>
  <c r="H13" i="1"/>
  <c r="L13" i="1"/>
  <c r="P13" i="1"/>
  <c r="T13" i="1"/>
  <c r="U13" i="1"/>
  <c r="E35" i="2"/>
  <c r="K33" i="2"/>
  <c r="J32" i="2"/>
  <c r="J31" i="2"/>
  <c r="J30" i="2"/>
  <c r="X15" i="2"/>
  <c r="X14" i="2"/>
  <c r="X13" i="2"/>
  <c r="X26" i="2"/>
  <c r="X25" i="2"/>
  <c r="X24" i="2"/>
  <c r="X21" i="2"/>
  <c r="X22" i="2" s="1"/>
  <c r="X20" i="2"/>
  <c r="X19" i="2"/>
  <c r="Y26" i="2"/>
  <c r="Y25" i="2"/>
  <c r="Z25" i="2" s="1"/>
  <c r="Y24" i="2"/>
  <c r="Y27" i="2" s="1"/>
  <c r="Z24" i="2"/>
  <c r="Y21" i="2"/>
  <c r="Z21" i="2" s="1"/>
  <c r="Y20" i="2"/>
  <c r="Z20" i="2" s="1"/>
  <c r="Y19" i="2"/>
  <c r="Y22" i="2" s="1"/>
  <c r="Y15" i="2"/>
  <c r="Z15" i="2" s="1"/>
  <c r="Y14" i="2"/>
  <c r="Y13" i="2"/>
  <c r="D27" i="2"/>
  <c r="W27" i="2"/>
  <c r="V27" i="2"/>
  <c r="U27" i="2"/>
  <c r="U28" i="2" s="1"/>
  <c r="T27" i="2"/>
  <c r="S27" i="2"/>
  <c r="R27" i="2"/>
  <c r="Q27" i="2"/>
  <c r="P27" i="2"/>
  <c r="P28" i="2" s="1"/>
  <c r="O27" i="2"/>
  <c r="O28" i="2" s="1"/>
  <c r="N27" i="2"/>
  <c r="N28" i="2" s="1"/>
  <c r="M27" i="2"/>
  <c r="M28" i="2" s="1"/>
  <c r="L27" i="2"/>
  <c r="L28" i="2" s="1"/>
  <c r="K27" i="2"/>
  <c r="J27" i="2"/>
  <c r="J28" i="2" s="1"/>
  <c r="I27" i="2"/>
  <c r="H27" i="2"/>
  <c r="H28" i="2" s="1"/>
  <c r="G27" i="2"/>
  <c r="F27" i="2"/>
  <c r="E27" i="2"/>
  <c r="W22" i="2"/>
  <c r="V22" i="2"/>
  <c r="U22" i="2"/>
  <c r="T22" i="2"/>
  <c r="S22" i="2"/>
  <c r="S28" i="2" s="1"/>
  <c r="R22" i="2"/>
  <c r="Q22" i="2"/>
  <c r="Q28" i="2" s="1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D28" i="2" s="1"/>
  <c r="W16" i="2"/>
  <c r="W28" i="2" s="1"/>
  <c r="V16" i="2"/>
  <c r="U16" i="2"/>
  <c r="T16" i="2"/>
  <c r="T28" i="2" s="1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F28" i="2" s="1"/>
  <c r="E16" i="2"/>
  <c r="E28" i="2" s="1"/>
  <c r="D16" i="2"/>
  <c r="Z19" i="2"/>
  <c r="Z14" i="2"/>
  <c r="Z13" i="2"/>
  <c r="Z26" i="2"/>
  <c r="Y16" i="2"/>
  <c r="Z16" i="2" s="1"/>
  <c r="X27" i="2"/>
  <c r="X16" i="2"/>
  <c r="V28" i="2"/>
  <c r="R28" i="2"/>
  <c r="K28" i="2"/>
  <c r="I28" i="2"/>
  <c r="G28" i="2"/>
  <c r="E16" i="1" l="1"/>
  <c r="H16" i="1" s="1"/>
  <c r="U15" i="1"/>
  <c r="U14" i="1"/>
  <c r="D16" i="1"/>
  <c r="Z27" i="2"/>
  <c r="Y28" i="2"/>
  <c r="Z28" i="2" s="1"/>
  <c r="X28" i="2"/>
  <c r="Z22" i="2"/>
  <c r="U16" i="1" l="1"/>
</calcChain>
</file>

<file path=xl/sharedStrings.xml><?xml version="1.0" encoding="utf-8"?>
<sst xmlns="http://schemas.openxmlformats.org/spreadsheetml/2006/main" count="118" uniqueCount="85">
  <si>
    <t>ACTIVIDADES</t>
  </si>
  <si>
    <t>NOV</t>
  </si>
  <si>
    <t>DIC</t>
  </si>
  <si>
    <t>TOTAL</t>
  </si>
  <si>
    <t>ATENDIDOS</t>
  </si>
  <si>
    <t>ATENCIONES</t>
  </si>
  <si>
    <t>FEB</t>
  </si>
  <si>
    <t>MAR</t>
  </si>
  <si>
    <t>ABR</t>
  </si>
  <si>
    <t>JUL</t>
  </si>
  <si>
    <t>AGO</t>
  </si>
  <si>
    <t>SET</t>
  </si>
  <si>
    <t>CONSOLIDADO DE ACTIVIDADES SERUMS</t>
  </si>
  <si>
    <t>INSTITUCION</t>
  </si>
  <si>
    <t>ESTABLECIMIENTO</t>
  </si>
  <si>
    <t>NOMBRES Y APELLIDOS</t>
  </si>
  <si>
    <t>PROFESION</t>
  </si>
  <si>
    <t>Nº COLEGIO</t>
  </si>
  <si>
    <t>MODALIDAD</t>
  </si>
  <si>
    <t>DNI</t>
  </si>
  <si>
    <t>CORREO</t>
  </si>
  <si>
    <t>ACTVIDADES PREVENTIVO PROMOCIONALES</t>
  </si>
  <si>
    <t>CELULAR</t>
  </si>
  <si>
    <t>IV TRIMESTRE 2020</t>
  </si>
  <si>
    <t>I TRIMESTRE 2021</t>
  </si>
  <si>
    <t>III TRIMESTRE 2020</t>
  </si>
  <si>
    <t>TOTAL MENSUAL</t>
  </si>
  <si>
    <t>ACTIVIDADES ASISTENCIALES</t>
  </si>
  <si>
    <t>Expendio de medicamentos, dispositivos médicos y productos farmacéuticos</t>
  </si>
  <si>
    <t>Dispensación de medicamentos, dispositivos médicos y productos farmacéuticos</t>
  </si>
  <si>
    <t>Identificacion de venta de recetas</t>
  </si>
  <si>
    <t>Prog.</t>
  </si>
  <si>
    <t>Ejecutado</t>
  </si>
  <si>
    <t>Jul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</si>
  <si>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</si>
  <si>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</si>
  <si>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</si>
  <si>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</si>
  <si>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</si>
  <si>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</si>
  <si>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</si>
  <si>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</si>
  <si>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</si>
  <si>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Ejec.</t>
  </si>
  <si>
    <t>ACTIVIDADES ADMINISTRATIVAS</t>
  </si>
  <si>
    <t>ACTIVIDADES PREVENTIVOS PROMOCIONALES</t>
  </si>
  <si>
    <t>Nº</t>
  </si>
  <si>
    <t>Programación</t>
  </si>
  <si>
    <t>0/0</t>
  </si>
  <si>
    <t>II TRIM. 2021</t>
  </si>
  <si>
    <t>Recepción de Medicamentos e insumos(revisión documentaria)</t>
  </si>
  <si>
    <t>Reporte de Temperatura en almacenamiento de medicamentos e insumos</t>
  </si>
  <si>
    <t>INTRAMURO</t>
  </si>
  <si>
    <t>Responsable de Cadena de Frio</t>
  </si>
  <si>
    <t>Consejeria y orientacion en el uso racional de medicamentos</t>
  </si>
  <si>
    <t>Difusion de las hojas amarillas</t>
  </si>
  <si>
    <t>ACTIVIDADES DEL SERVICIO DE FARMACIA 2020-2021 (PLAN OPERATIVO LOCAL)</t>
  </si>
  <si>
    <t>DNI:</t>
  </si>
  <si>
    <t>Consolidado de consumo de Medicamentos usados por pacientes SIS</t>
  </si>
  <si>
    <t>SUB TOTAL:</t>
  </si>
  <si>
    <t>TOTAL GENERAL:</t>
  </si>
  <si>
    <t>Asist=</t>
  </si>
  <si>
    <t>Adm=</t>
  </si>
  <si>
    <t>App=</t>
  </si>
  <si>
    <t>X</t>
  </si>
  <si>
    <r>
      <rPr>
        <b/>
        <sz val="12"/>
        <color rgb="FF002060"/>
        <rFont val="Calibri"/>
        <family val="2"/>
        <scheme val="minor"/>
      </rPr>
      <t>ESTABLECIMIENTO:</t>
    </r>
    <r>
      <rPr>
        <sz val="12"/>
        <color rgb="FF002060"/>
        <rFont val="Calibri"/>
        <family val="2"/>
        <scheme val="minor"/>
      </rPr>
      <t xml:space="preserve"> Centro Salud Chivay</t>
    </r>
  </si>
  <si>
    <r>
      <rPr>
        <b/>
        <sz val="12"/>
        <color rgb="FF002060"/>
        <rFont val="Calibri"/>
        <family val="2"/>
        <scheme val="minor"/>
      </rPr>
      <t xml:space="preserve">PROFESION: </t>
    </r>
    <r>
      <rPr>
        <sz val="12"/>
        <color rgb="FF002060"/>
        <rFont val="Calibri"/>
        <family val="2"/>
        <scheme val="minor"/>
      </rPr>
      <t>Quimico Farmeceutico</t>
    </r>
  </si>
  <si>
    <r>
      <rPr>
        <b/>
        <sz val="12"/>
        <color rgb="FF002060"/>
        <rFont val="Calibri"/>
        <family val="2"/>
        <scheme val="minor"/>
      </rPr>
      <t>PROVEIDO:</t>
    </r>
    <r>
      <rPr>
        <sz val="12"/>
        <color rgb="FF002060"/>
        <rFont val="Calibri"/>
        <family val="2"/>
        <scheme val="minor"/>
      </rPr>
      <t xml:space="preserve"> 03271</t>
    </r>
  </si>
  <si>
    <r>
      <rPr>
        <b/>
        <sz val="12"/>
        <color rgb="FF002060"/>
        <rFont val="Calibri"/>
        <family val="2"/>
        <scheme val="minor"/>
      </rPr>
      <t xml:space="preserve">PERIODO: </t>
    </r>
    <r>
      <rPr>
        <sz val="12"/>
        <color rgb="FF002060"/>
        <rFont val="Calibri"/>
        <family val="2"/>
        <scheme val="minor"/>
      </rPr>
      <t>Julio 2020 a Abril 2021</t>
    </r>
  </si>
  <si>
    <t>MAY</t>
  </si>
  <si>
    <t>JUN</t>
  </si>
  <si>
    <t>:…………………………………………………………….</t>
  </si>
  <si>
    <t>: ……………………………………………………………….</t>
  </si>
  <si>
    <t>: ………………………………………………………………..</t>
  </si>
  <si>
    <t>: ………………………..</t>
  </si>
  <si>
    <t>: …………………………</t>
  </si>
  <si>
    <t>: ……………………………………………….</t>
  </si>
  <si>
    <t>: ………………………………………………</t>
  </si>
  <si>
    <t>OCT</t>
  </si>
  <si>
    <t>II TRIMESTRE 2023</t>
  </si>
  <si>
    <t>III TRIMESTRE 2023</t>
  </si>
  <si>
    <t>IV TRIMESTRE 2023</t>
  </si>
  <si>
    <t>I TRIMESTRE 2024</t>
  </si>
  <si>
    <t>II TRIMESTRE 2024</t>
  </si>
  <si>
    <t>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</si>
</sst>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2" borderId="6" xfId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11" xfId="0" applyBorder="1"/>
    <xf numFmtId="0" fontId="0" fillId="0" borderId="12" xfId="0" applyBorder="1"/>
    <xf numFmtId="0" fontId="3" fillId="2" borderId="14" xfId="1" applyFont="1" applyFill="1" applyBorder="1" applyAlignment="1">
      <alignment horizontal="left" vertical="center" wrapText="1"/>
    </xf>
    <xf numFmtId="0" fontId="1" fillId="0" borderId="13" xfId="0" applyFont="1" applyBorder="1"/>
    <xf numFmtId="0" fontId="0" fillId="0" borderId="5" xfId="0" applyBorder="1"/>
    <xf numFmtId="0" fontId="1" fillId="0" borderId="1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5" xfId="0" applyBorder="1"/>
    <xf numFmtId="9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5" fillId="0" borderId="13" xfId="0" applyFont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left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35"/>
  <sheetViews>
    <sheetView topLeftCell="A2" zoomScale="90" zoomScaleNormal="90" workbookViewId="0">
      <selection activeCell="E14" sqref="E14"/>
    </sheetView>
  </sheetViews>
  <sheetFormatPr baseColWidth="10" defaultRowHeight="15" x14ac:dyDescent="0.25"/>
  <cols>
    <col min="2" max="2" width="7.140625" customWidth="1"/>
    <col min="3" max="3" width="58.42578125" customWidth="1"/>
    <col min="4" max="21" width="5.7109375" customWidth="1"/>
    <col min="22" max="22" width="6.140625" customWidth="1"/>
    <col min="23" max="23" width="5.7109375" customWidth="1"/>
    <col min="24" max="25" width="6.7109375" customWidth="1"/>
    <col min="26" max="26" width="9.85546875" customWidth="1"/>
  </cols>
  <sheetData>
    <row r="2" spans="2:27" ht="21" x14ac:dyDescent="0.35">
      <c r="B2" s="27" t="s">
        <v>56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7" ht="15.75" x14ac:dyDescent="0.25">
      <c r="B3" s="28" t="s">
        <v>65</v>
      </c>
    </row>
    <row r="4" spans="2:27" ht="15.75" x14ac:dyDescent="0.25">
      <c r="B4" s="28" t="s">
        <v>66</v>
      </c>
    </row>
    <row r="5" spans="2:27" ht="15.75" x14ac:dyDescent="0.25">
      <c r="B5" s="29" t="s">
        <v>57</v>
      </c>
      <c r="C5" s="30">
        <v>41930916</v>
      </c>
    </row>
    <row r="6" spans="2:27" ht="15.75" x14ac:dyDescent="0.25">
      <c r="B6" s="28" t="s">
        <v>67</v>
      </c>
    </row>
    <row r="7" spans="2:27" ht="15.75" x14ac:dyDescent="0.25">
      <c r="B7" s="28" t="s">
        <v>68</v>
      </c>
    </row>
    <row r="8" spans="2:27" x14ac:dyDescent="0.25">
      <c r="B8" s="22"/>
      <c r="Z8" s="22"/>
    </row>
    <row r="9" spans="2:27" x14ac:dyDescent="0.25">
      <c r="B9" s="36" t="s">
        <v>46</v>
      </c>
      <c r="C9" s="41" t="s">
        <v>0</v>
      </c>
      <c r="D9" s="38" t="s">
        <v>25</v>
      </c>
      <c r="E9" s="39"/>
      <c r="F9" s="39"/>
      <c r="G9" s="39"/>
      <c r="H9" s="39"/>
      <c r="I9" s="40"/>
      <c r="J9" s="38" t="s">
        <v>23</v>
      </c>
      <c r="K9" s="39"/>
      <c r="L9" s="39"/>
      <c r="M9" s="39"/>
      <c r="N9" s="39"/>
      <c r="O9" s="40"/>
      <c r="P9" s="38" t="s">
        <v>24</v>
      </c>
      <c r="Q9" s="39"/>
      <c r="R9" s="39"/>
      <c r="S9" s="39"/>
      <c r="T9" s="39"/>
      <c r="U9" s="40"/>
      <c r="V9" s="19" t="s">
        <v>49</v>
      </c>
      <c r="W9" s="20"/>
      <c r="X9" s="42" t="s">
        <v>47</v>
      </c>
      <c r="Y9" s="43"/>
      <c r="Z9" s="36" t="s">
        <v>32</v>
      </c>
      <c r="AA9" s="21"/>
    </row>
    <row r="10" spans="2:27" x14ac:dyDescent="0.25">
      <c r="B10" s="36"/>
      <c r="C10" s="36"/>
      <c r="D10" s="35" t="s">
        <v>33</v>
      </c>
      <c r="E10" s="35"/>
      <c r="F10" s="35" t="s">
        <v>34</v>
      </c>
      <c r="G10" s="35"/>
      <c r="H10" s="35" t="s">
        <v>35</v>
      </c>
      <c r="I10" s="35"/>
      <c r="J10" s="35" t="s">
        <v>36</v>
      </c>
      <c r="K10" s="35"/>
      <c r="L10" s="35" t="s">
        <v>37</v>
      </c>
      <c r="M10" s="35"/>
      <c r="N10" s="35" t="s">
        <v>38</v>
      </c>
      <c r="O10" s="35"/>
      <c r="P10" s="35" t="s">
        <v>39</v>
      </c>
      <c r="Q10" s="35"/>
      <c r="R10" s="35" t="s">
        <v>40</v>
      </c>
      <c r="S10" s="35"/>
      <c r="T10" s="35" t="s">
        <v>41</v>
      </c>
      <c r="U10" s="35"/>
      <c r="V10" s="35" t="s">
        <v>42</v>
      </c>
      <c r="W10" s="35"/>
      <c r="X10" s="44"/>
      <c r="Y10" s="45"/>
      <c r="Z10" s="37"/>
    </row>
    <row r="11" spans="2:27" x14ac:dyDescent="0.25">
      <c r="B11" s="36"/>
      <c r="C11" s="37"/>
      <c r="D11" s="2" t="s">
        <v>31</v>
      </c>
      <c r="E11" s="2" t="s">
        <v>43</v>
      </c>
      <c r="F11" s="2" t="s">
        <v>31</v>
      </c>
      <c r="G11" s="2" t="s">
        <v>43</v>
      </c>
      <c r="H11" s="2" t="s">
        <v>31</v>
      </c>
      <c r="I11" s="2" t="s">
        <v>43</v>
      </c>
      <c r="J11" s="2" t="s">
        <v>31</v>
      </c>
      <c r="K11" s="2" t="s">
        <v>43</v>
      </c>
      <c r="L11" s="2" t="s">
        <v>31</v>
      </c>
      <c r="M11" s="2" t="s">
        <v>43</v>
      </c>
      <c r="N11" s="2" t="s">
        <v>31</v>
      </c>
      <c r="O11" s="2" t="s">
        <v>43</v>
      </c>
      <c r="P11" s="2" t="s">
        <v>31</v>
      </c>
      <c r="Q11" s="2" t="s">
        <v>43</v>
      </c>
      <c r="R11" s="2" t="s">
        <v>31</v>
      </c>
      <c r="S11" s="2" t="s">
        <v>43</v>
      </c>
      <c r="T11" s="2" t="s">
        <v>31</v>
      </c>
      <c r="U11" s="2" t="s">
        <v>43</v>
      </c>
      <c r="V11" s="2" t="s">
        <v>31</v>
      </c>
      <c r="W11" s="2" t="s">
        <v>43</v>
      </c>
      <c r="X11" s="2" t="s">
        <v>31</v>
      </c>
      <c r="Y11" s="2" t="s">
        <v>43</v>
      </c>
      <c r="Z11" s="17" t="s">
        <v>48</v>
      </c>
    </row>
    <row r="12" spans="2:27" x14ac:dyDescent="0.25">
      <c r="B12" s="37"/>
      <c r="C12" s="26" t="s">
        <v>27</v>
      </c>
      <c r="Z12" s="16"/>
    </row>
    <row r="13" spans="2:27" ht="24.95" customHeight="1" x14ac:dyDescent="0.25">
      <c r="B13" s="4">
        <v>1</v>
      </c>
      <c r="C13" s="10" t="s">
        <v>29</v>
      </c>
      <c r="D13" s="4">
        <v>40</v>
      </c>
      <c r="E13" s="17">
        <v>39</v>
      </c>
      <c r="F13" s="4">
        <v>75</v>
      </c>
      <c r="G13" s="17">
        <v>70</v>
      </c>
      <c r="H13" s="4">
        <v>105</v>
      </c>
      <c r="I13" s="17">
        <v>101</v>
      </c>
      <c r="J13" s="4">
        <v>100</v>
      </c>
      <c r="K13" s="17">
        <v>98</v>
      </c>
      <c r="L13" s="4">
        <v>110</v>
      </c>
      <c r="M13" s="17">
        <v>105</v>
      </c>
      <c r="N13" s="4">
        <v>15</v>
      </c>
      <c r="O13" s="17">
        <v>13</v>
      </c>
      <c r="P13" s="4">
        <v>100</v>
      </c>
      <c r="Q13" s="17">
        <v>99</v>
      </c>
      <c r="R13" s="4">
        <v>160</v>
      </c>
      <c r="S13" s="17">
        <v>154</v>
      </c>
      <c r="T13" s="4">
        <v>140</v>
      </c>
      <c r="U13" s="17">
        <v>137</v>
      </c>
      <c r="V13" s="4">
        <v>20</v>
      </c>
      <c r="W13" s="17">
        <v>14</v>
      </c>
      <c r="X13" s="4">
        <f t="shared" ref="X13:X15" si="0">+D13+F13+H13+J13+L13+N13+P13+R13+T13+V13</f>
        <v>865</v>
      </c>
      <c r="Y13" s="17">
        <f>+E13+G13+I13+K13+M13+O13+Q13+S13+U13+W13</f>
        <v>830</v>
      </c>
      <c r="Z13" s="17">
        <f>+Y13*100/X13</f>
        <v>95.95375722543352</v>
      </c>
    </row>
    <row r="14" spans="2:27" ht="24.95" customHeight="1" x14ac:dyDescent="0.25">
      <c r="B14" s="4">
        <v>2</v>
      </c>
      <c r="C14" s="10" t="s">
        <v>28</v>
      </c>
      <c r="D14" s="4">
        <v>20</v>
      </c>
      <c r="E14" s="17">
        <v>20</v>
      </c>
      <c r="F14" s="4">
        <v>40</v>
      </c>
      <c r="G14" s="17">
        <v>35</v>
      </c>
      <c r="H14" s="4">
        <v>60</v>
      </c>
      <c r="I14" s="17">
        <v>50</v>
      </c>
      <c r="J14" s="4">
        <v>60</v>
      </c>
      <c r="K14" s="17">
        <v>51</v>
      </c>
      <c r="L14" s="4">
        <v>60</v>
      </c>
      <c r="M14" s="17">
        <v>52</v>
      </c>
      <c r="N14" s="4">
        <v>6</v>
      </c>
      <c r="O14" s="17">
        <v>6</v>
      </c>
      <c r="P14" s="4">
        <v>60</v>
      </c>
      <c r="Q14" s="17">
        <v>50</v>
      </c>
      <c r="R14" s="4">
        <v>80</v>
      </c>
      <c r="S14" s="17">
        <v>76</v>
      </c>
      <c r="T14" s="4">
        <v>70</v>
      </c>
      <c r="U14" s="17">
        <v>69</v>
      </c>
      <c r="V14" s="4">
        <v>7</v>
      </c>
      <c r="W14" s="17">
        <v>7</v>
      </c>
      <c r="X14" s="4">
        <f t="shared" si="0"/>
        <v>463</v>
      </c>
      <c r="Y14" s="17">
        <f t="shared" ref="Y14:Y15" si="1">+E14+G14+I14+K14+M14+O14+Q14+S14+U14+W14</f>
        <v>416</v>
      </c>
      <c r="Z14" s="17">
        <f t="shared" ref="Z14:Z16" si="2">+Y14*100/X14</f>
        <v>89.8488120950324</v>
      </c>
    </row>
    <row r="15" spans="2:27" ht="24.95" customHeight="1" x14ac:dyDescent="0.25">
      <c r="B15" s="8">
        <v>3</v>
      </c>
      <c r="C15" s="11" t="s">
        <v>30</v>
      </c>
      <c r="D15" s="4">
        <v>10</v>
      </c>
      <c r="E15" s="17">
        <v>6</v>
      </c>
      <c r="F15" s="4">
        <v>15</v>
      </c>
      <c r="G15" s="17">
        <v>12</v>
      </c>
      <c r="H15" s="4">
        <v>20</v>
      </c>
      <c r="I15" s="17">
        <v>17</v>
      </c>
      <c r="J15" s="4">
        <v>20</v>
      </c>
      <c r="K15" s="17">
        <v>17</v>
      </c>
      <c r="L15" s="4">
        <v>20</v>
      </c>
      <c r="M15" s="17">
        <v>17</v>
      </c>
      <c r="N15" s="4">
        <v>2</v>
      </c>
      <c r="O15" s="17">
        <v>2</v>
      </c>
      <c r="P15" s="4">
        <v>20</v>
      </c>
      <c r="Q15" s="17">
        <v>16</v>
      </c>
      <c r="R15" s="4">
        <v>30</v>
      </c>
      <c r="S15" s="17">
        <v>26</v>
      </c>
      <c r="T15" s="4">
        <v>30</v>
      </c>
      <c r="U15" s="17">
        <v>23</v>
      </c>
      <c r="V15" s="4">
        <v>3</v>
      </c>
      <c r="W15" s="17">
        <v>3</v>
      </c>
      <c r="X15" s="4">
        <f t="shared" si="0"/>
        <v>170</v>
      </c>
      <c r="Y15" s="17">
        <f t="shared" si="1"/>
        <v>139</v>
      </c>
      <c r="Z15" s="17">
        <f t="shared" si="2"/>
        <v>81.764705882352942</v>
      </c>
    </row>
    <row r="16" spans="2:27" ht="24.95" customHeight="1" x14ac:dyDescent="0.25">
      <c r="B16" s="2" t="s">
        <v>59</v>
      </c>
      <c r="C16" s="3"/>
      <c r="D16" s="4">
        <f>SUM(D13:D15)</f>
        <v>70</v>
      </c>
      <c r="E16" s="17">
        <f t="shared" ref="E16:Y16" si="3">SUM(E13:E15)</f>
        <v>65</v>
      </c>
      <c r="F16" s="4">
        <f t="shared" si="3"/>
        <v>130</v>
      </c>
      <c r="G16" s="17">
        <f t="shared" si="3"/>
        <v>117</v>
      </c>
      <c r="H16" s="4">
        <f t="shared" si="3"/>
        <v>185</v>
      </c>
      <c r="I16" s="17">
        <f t="shared" si="3"/>
        <v>168</v>
      </c>
      <c r="J16" s="4">
        <f t="shared" si="3"/>
        <v>180</v>
      </c>
      <c r="K16" s="17">
        <f t="shared" si="3"/>
        <v>166</v>
      </c>
      <c r="L16" s="4">
        <f t="shared" si="3"/>
        <v>190</v>
      </c>
      <c r="M16" s="17">
        <f t="shared" si="3"/>
        <v>174</v>
      </c>
      <c r="N16" s="4">
        <f t="shared" si="3"/>
        <v>23</v>
      </c>
      <c r="O16" s="17">
        <f t="shared" si="3"/>
        <v>21</v>
      </c>
      <c r="P16" s="4">
        <f t="shared" si="3"/>
        <v>180</v>
      </c>
      <c r="Q16" s="17">
        <f t="shared" si="3"/>
        <v>165</v>
      </c>
      <c r="R16" s="4">
        <f t="shared" si="3"/>
        <v>270</v>
      </c>
      <c r="S16" s="17">
        <f t="shared" si="3"/>
        <v>256</v>
      </c>
      <c r="T16" s="4">
        <f t="shared" si="3"/>
        <v>240</v>
      </c>
      <c r="U16" s="17">
        <f t="shared" si="3"/>
        <v>229</v>
      </c>
      <c r="V16" s="4">
        <f t="shared" si="3"/>
        <v>30</v>
      </c>
      <c r="W16" s="17">
        <f t="shared" si="3"/>
        <v>24</v>
      </c>
      <c r="X16" s="4">
        <f t="shared" si="3"/>
        <v>1498</v>
      </c>
      <c r="Y16" s="17">
        <f t="shared" si="3"/>
        <v>1385</v>
      </c>
      <c r="Z16" s="17">
        <f t="shared" si="2"/>
        <v>92.456608811748993</v>
      </c>
    </row>
    <row r="17" spans="2:26" ht="24.95" customHeight="1" x14ac:dyDescent="0.25">
      <c r="B17" s="3"/>
      <c r="C17" s="26" t="s">
        <v>44</v>
      </c>
      <c r="D17" s="13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6"/>
    </row>
    <row r="18" spans="2:26" ht="24.95" customHeight="1" x14ac:dyDescent="0.25">
      <c r="B18" s="3"/>
      <c r="C18" s="15" t="s">
        <v>52</v>
      </c>
      <c r="Z18" s="12"/>
    </row>
    <row r="19" spans="2:26" ht="24.95" customHeight="1" x14ac:dyDescent="0.25">
      <c r="B19" s="4">
        <v>1</v>
      </c>
      <c r="C19" s="14" t="s">
        <v>58</v>
      </c>
      <c r="D19" s="4">
        <v>20</v>
      </c>
      <c r="E19" s="17">
        <v>19</v>
      </c>
      <c r="F19" s="4">
        <v>40</v>
      </c>
      <c r="G19" s="17">
        <v>37</v>
      </c>
      <c r="H19" s="4">
        <v>55</v>
      </c>
      <c r="I19" s="17">
        <v>51</v>
      </c>
      <c r="J19" s="4">
        <v>55</v>
      </c>
      <c r="K19" s="17">
        <v>50</v>
      </c>
      <c r="L19" s="4">
        <v>55</v>
      </c>
      <c r="M19" s="17">
        <v>52</v>
      </c>
      <c r="N19" s="4">
        <v>5</v>
      </c>
      <c r="O19" s="17">
        <v>5</v>
      </c>
      <c r="P19" s="4">
        <v>50</v>
      </c>
      <c r="Q19" s="17">
        <v>49</v>
      </c>
      <c r="R19" s="4">
        <v>80</v>
      </c>
      <c r="S19" s="17">
        <v>76</v>
      </c>
      <c r="T19" s="4">
        <v>70</v>
      </c>
      <c r="U19" s="17">
        <v>69</v>
      </c>
      <c r="V19" s="4">
        <v>10</v>
      </c>
      <c r="W19" s="17">
        <v>7</v>
      </c>
      <c r="X19" s="4">
        <f>+D19+F19+H19+J19+L19+N19+P19+R19+T19+V19</f>
        <v>440</v>
      </c>
      <c r="Y19" s="17">
        <f t="shared" ref="Y19:Y21" si="4">+E19+G19+I19+K19+M19+O19+Q19+S19+U19+W19</f>
        <v>415</v>
      </c>
      <c r="Z19" s="17">
        <f>+Y19*100/X19</f>
        <v>94.318181818181813</v>
      </c>
    </row>
    <row r="20" spans="2:26" ht="24.95" customHeight="1" x14ac:dyDescent="0.25">
      <c r="B20" s="4">
        <v>2</v>
      </c>
      <c r="C20" s="14" t="s">
        <v>50</v>
      </c>
      <c r="D20" s="4">
        <v>10</v>
      </c>
      <c r="E20" s="17">
        <v>10</v>
      </c>
      <c r="F20" s="4">
        <v>20</v>
      </c>
      <c r="G20" s="17">
        <v>15</v>
      </c>
      <c r="H20" s="4">
        <v>30</v>
      </c>
      <c r="I20" s="17">
        <v>25</v>
      </c>
      <c r="J20" s="4">
        <v>30</v>
      </c>
      <c r="K20" s="17">
        <v>25</v>
      </c>
      <c r="L20" s="4">
        <v>30</v>
      </c>
      <c r="M20" s="17">
        <v>26</v>
      </c>
      <c r="N20" s="4">
        <v>3</v>
      </c>
      <c r="O20" s="17">
        <v>3</v>
      </c>
      <c r="P20" s="4">
        <v>25</v>
      </c>
      <c r="Q20" s="17">
        <v>25</v>
      </c>
      <c r="R20" s="4">
        <v>40</v>
      </c>
      <c r="S20" s="17">
        <v>38</v>
      </c>
      <c r="T20" s="4">
        <v>35</v>
      </c>
      <c r="U20" s="17">
        <v>34</v>
      </c>
      <c r="V20" s="4">
        <v>5</v>
      </c>
      <c r="W20" s="17">
        <v>4</v>
      </c>
      <c r="X20" s="4">
        <f t="shared" ref="X20:X21" si="5">+D20+F20+H20+J20+L20+N20+P20+R20+T20+V20</f>
        <v>228</v>
      </c>
      <c r="Y20" s="17">
        <f t="shared" si="4"/>
        <v>205</v>
      </c>
      <c r="Z20" s="17">
        <f t="shared" ref="Z20:Z28" si="6">+Y20*100/X20</f>
        <v>89.912280701754383</v>
      </c>
    </row>
    <row r="21" spans="2:26" ht="24.95" customHeight="1" x14ac:dyDescent="0.25">
      <c r="B21" s="8">
        <v>3</v>
      </c>
      <c r="C21" s="7" t="s">
        <v>51</v>
      </c>
      <c r="D21" s="4">
        <v>3</v>
      </c>
      <c r="E21" s="17">
        <v>3</v>
      </c>
      <c r="F21" s="4">
        <v>6</v>
      </c>
      <c r="G21" s="17">
        <v>6</v>
      </c>
      <c r="H21" s="4">
        <v>10</v>
      </c>
      <c r="I21" s="17">
        <v>8</v>
      </c>
      <c r="J21" s="4">
        <v>10</v>
      </c>
      <c r="K21" s="17">
        <v>8</v>
      </c>
      <c r="L21" s="4">
        <v>10</v>
      </c>
      <c r="M21" s="17">
        <v>9</v>
      </c>
      <c r="N21" s="4">
        <v>1</v>
      </c>
      <c r="O21" s="17">
        <v>1</v>
      </c>
      <c r="P21" s="4">
        <v>10</v>
      </c>
      <c r="Q21" s="17">
        <v>8</v>
      </c>
      <c r="R21" s="4">
        <v>15</v>
      </c>
      <c r="S21" s="17">
        <v>13</v>
      </c>
      <c r="T21" s="4">
        <v>15</v>
      </c>
      <c r="U21" s="17">
        <v>11</v>
      </c>
      <c r="V21" s="4">
        <v>1</v>
      </c>
      <c r="W21" s="17">
        <v>1</v>
      </c>
      <c r="X21" s="4">
        <f t="shared" si="5"/>
        <v>81</v>
      </c>
      <c r="Y21" s="17">
        <f t="shared" si="4"/>
        <v>68</v>
      </c>
      <c r="Z21" s="17">
        <f t="shared" si="6"/>
        <v>83.950617283950621</v>
      </c>
    </row>
    <row r="22" spans="2:26" ht="24.95" customHeight="1" x14ac:dyDescent="0.25">
      <c r="B22" s="2" t="s">
        <v>59</v>
      </c>
      <c r="C22" s="3"/>
      <c r="D22" s="4">
        <f>SUM(D19:D21)</f>
        <v>33</v>
      </c>
      <c r="E22" s="17">
        <f t="shared" ref="E22" si="7">SUM(E19:E21)</f>
        <v>32</v>
      </c>
      <c r="F22" s="4">
        <f t="shared" ref="F22" si="8">SUM(F19:F21)</f>
        <v>66</v>
      </c>
      <c r="G22" s="17">
        <f t="shared" ref="G22" si="9">SUM(G19:G21)</f>
        <v>58</v>
      </c>
      <c r="H22" s="4">
        <f t="shared" ref="H22" si="10">SUM(H19:H21)</f>
        <v>95</v>
      </c>
      <c r="I22" s="17">
        <f t="shared" ref="I22" si="11">SUM(I19:I21)</f>
        <v>84</v>
      </c>
      <c r="J22" s="4">
        <f t="shared" ref="J22" si="12">SUM(J19:J21)</f>
        <v>95</v>
      </c>
      <c r="K22" s="17">
        <f t="shared" ref="K22" si="13">SUM(K19:K21)</f>
        <v>83</v>
      </c>
      <c r="L22" s="4">
        <f t="shared" ref="L22" si="14">SUM(L19:L21)</f>
        <v>95</v>
      </c>
      <c r="M22" s="17">
        <f t="shared" ref="M22" si="15">SUM(M19:M21)</f>
        <v>87</v>
      </c>
      <c r="N22" s="4">
        <f t="shared" ref="N22" si="16">SUM(N19:N21)</f>
        <v>9</v>
      </c>
      <c r="O22" s="17">
        <f t="shared" ref="O22" si="17">SUM(O19:O21)</f>
        <v>9</v>
      </c>
      <c r="P22" s="4">
        <f t="shared" ref="P22" si="18">SUM(P19:P21)</f>
        <v>85</v>
      </c>
      <c r="Q22" s="17">
        <f t="shared" ref="Q22" si="19">SUM(Q19:Q21)</f>
        <v>82</v>
      </c>
      <c r="R22" s="4">
        <f t="shared" ref="R22" si="20">SUM(R19:R21)</f>
        <v>135</v>
      </c>
      <c r="S22" s="17">
        <f t="shared" ref="S22" si="21">SUM(S19:S21)</f>
        <v>127</v>
      </c>
      <c r="T22" s="4">
        <f t="shared" ref="T22" si="22">SUM(T19:T21)</f>
        <v>120</v>
      </c>
      <c r="U22" s="17">
        <f t="shared" ref="U22" si="23">SUM(U19:U21)</f>
        <v>114</v>
      </c>
      <c r="V22" s="4">
        <f t="shared" ref="V22" si="24">SUM(V19:V21)</f>
        <v>16</v>
      </c>
      <c r="W22" s="17">
        <f t="shared" ref="W22" si="25">SUM(W19:W21)</f>
        <v>12</v>
      </c>
      <c r="X22" s="4">
        <f t="shared" ref="X22" si="26">SUM(X19:X21)</f>
        <v>749</v>
      </c>
      <c r="Y22" s="17">
        <f t="shared" ref="Y22" si="27">SUM(Y19:Y21)</f>
        <v>688</v>
      </c>
      <c r="Z22" s="17">
        <f t="shared" si="6"/>
        <v>91.855807743658204</v>
      </c>
    </row>
    <row r="23" spans="2:26" ht="24.95" customHeight="1" x14ac:dyDescent="0.25">
      <c r="B23" s="3"/>
      <c r="C23" s="26" t="s">
        <v>45</v>
      </c>
      <c r="Z23" s="16"/>
    </row>
    <row r="24" spans="2:26" ht="24.95" customHeight="1" x14ac:dyDescent="0.25">
      <c r="B24" s="4">
        <v>1</v>
      </c>
      <c r="C24" s="14" t="s">
        <v>53</v>
      </c>
      <c r="D24" s="4">
        <v>10</v>
      </c>
      <c r="E24" s="17">
        <v>7</v>
      </c>
      <c r="F24" s="4">
        <v>15</v>
      </c>
      <c r="G24" s="17">
        <v>12</v>
      </c>
      <c r="H24" s="4">
        <v>20</v>
      </c>
      <c r="I24" s="17">
        <v>17</v>
      </c>
      <c r="J24" s="4">
        <v>25</v>
      </c>
      <c r="K24" s="17">
        <v>20</v>
      </c>
      <c r="L24" s="4">
        <v>20</v>
      </c>
      <c r="M24" s="17">
        <v>19</v>
      </c>
      <c r="N24" s="4">
        <v>1</v>
      </c>
      <c r="O24" s="17">
        <v>1</v>
      </c>
      <c r="P24" s="4">
        <v>20</v>
      </c>
      <c r="Q24" s="17">
        <v>17</v>
      </c>
      <c r="R24" s="4">
        <v>30</v>
      </c>
      <c r="S24" s="17">
        <v>25</v>
      </c>
      <c r="T24" s="4">
        <v>25</v>
      </c>
      <c r="U24" s="17">
        <v>23</v>
      </c>
      <c r="V24" s="4">
        <v>2</v>
      </c>
      <c r="W24" s="17">
        <v>2</v>
      </c>
      <c r="X24" s="4">
        <f t="shared" ref="X24:X26" si="28">+D24+F24+H24+J24+L24+N24+P24+R24+T24+V24</f>
        <v>168</v>
      </c>
      <c r="Y24" s="17">
        <f t="shared" ref="Y24:Y26" si="29">+E24+G24+I24+K24+M24+O24+Q24+S24+U24+W24</f>
        <v>143</v>
      </c>
      <c r="Z24" s="17">
        <f t="shared" si="6"/>
        <v>85.11904761904762</v>
      </c>
    </row>
    <row r="25" spans="2:26" ht="24.95" customHeight="1" x14ac:dyDescent="0.25">
      <c r="B25" s="4">
        <v>2</v>
      </c>
      <c r="C25" s="7" t="s">
        <v>54</v>
      </c>
      <c r="D25" s="4">
        <v>3</v>
      </c>
      <c r="E25" s="17">
        <v>3</v>
      </c>
      <c r="F25" s="4">
        <v>6</v>
      </c>
      <c r="G25" s="17">
        <v>6</v>
      </c>
      <c r="H25" s="4">
        <v>10</v>
      </c>
      <c r="I25" s="17">
        <v>8</v>
      </c>
      <c r="J25" s="4">
        <v>10</v>
      </c>
      <c r="K25" s="17">
        <v>6</v>
      </c>
      <c r="L25" s="4">
        <v>10</v>
      </c>
      <c r="M25" s="17">
        <v>7</v>
      </c>
      <c r="N25" s="4">
        <v>1</v>
      </c>
      <c r="O25" s="17">
        <v>1</v>
      </c>
      <c r="P25" s="4">
        <v>10</v>
      </c>
      <c r="Q25" s="17">
        <v>8</v>
      </c>
      <c r="R25" s="4">
        <v>15</v>
      </c>
      <c r="S25" s="17">
        <v>13</v>
      </c>
      <c r="T25" s="4">
        <v>15</v>
      </c>
      <c r="U25" s="17">
        <v>11</v>
      </c>
      <c r="V25" s="4">
        <v>1</v>
      </c>
      <c r="W25" s="17">
        <v>1</v>
      </c>
      <c r="X25" s="4">
        <f t="shared" si="28"/>
        <v>81</v>
      </c>
      <c r="Y25" s="17">
        <f t="shared" si="29"/>
        <v>64</v>
      </c>
      <c r="Z25" s="17">
        <f t="shared" si="6"/>
        <v>79.012345679012341</v>
      </c>
    </row>
    <row r="26" spans="2:26" ht="24.95" customHeight="1" x14ac:dyDescent="0.25">
      <c r="B26" s="8">
        <v>3</v>
      </c>
      <c r="C26" s="9" t="s">
        <v>55</v>
      </c>
      <c r="D26" s="4">
        <v>1</v>
      </c>
      <c r="E26" s="17">
        <v>1</v>
      </c>
      <c r="F26" s="4">
        <v>2</v>
      </c>
      <c r="G26" s="17">
        <v>2</v>
      </c>
      <c r="H26" s="4">
        <v>3</v>
      </c>
      <c r="I26" s="17">
        <v>3</v>
      </c>
      <c r="J26" s="4">
        <v>2</v>
      </c>
      <c r="K26" s="17">
        <v>2</v>
      </c>
      <c r="L26" s="4">
        <v>3</v>
      </c>
      <c r="M26" s="17">
        <v>3</v>
      </c>
      <c r="N26" s="4">
        <v>1</v>
      </c>
      <c r="O26" s="17">
        <v>1</v>
      </c>
      <c r="P26" s="4">
        <v>3</v>
      </c>
      <c r="Q26" s="17">
        <v>3</v>
      </c>
      <c r="R26" s="4">
        <v>5</v>
      </c>
      <c r="S26" s="17">
        <v>4</v>
      </c>
      <c r="T26" s="4">
        <v>4</v>
      </c>
      <c r="U26" s="17">
        <v>4</v>
      </c>
      <c r="V26" s="4">
        <v>1</v>
      </c>
      <c r="W26" s="17">
        <v>1</v>
      </c>
      <c r="X26" s="4">
        <f t="shared" si="28"/>
        <v>25</v>
      </c>
      <c r="Y26" s="17">
        <f t="shared" si="29"/>
        <v>24</v>
      </c>
      <c r="Z26" s="17">
        <f t="shared" si="6"/>
        <v>96</v>
      </c>
    </row>
    <row r="27" spans="2:26" ht="24.95" customHeight="1" x14ac:dyDescent="0.25">
      <c r="B27" s="2" t="s">
        <v>59</v>
      </c>
      <c r="C27" s="3"/>
      <c r="D27" s="4">
        <f t="shared" ref="D27:E27" si="30">SUM(D24:D26)</f>
        <v>14</v>
      </c>
      <c r="E27" s="17">
        <f t="shared" si="30"/>
        <v>11</v>
      </c>
      <c r="F27" s="4">
        <f t="shared" ref="F27" si="31">SUM(F24:F26)</f>
        <v>23</v>
      </c>
      <c r="G27" s="17">
        <f t="shared" ref="G27" si="32">SUM(G24:G26)</f>
        <v>20</v>
      </c>
      <c r="H27" s="4">
        <f t="shared" ref="H27" si="33">SUM(H24:H26)</f>
        <v>33</v>
      </c>
      <c r="I27" s="17">
        <f t="shared" ref="I27" si="34">SUM(I24:I26)</f>
        <v>28</v>
      </c>
      <c r="J27" s="4">
        <f t="shared" ref="J27" si="35">SUM(J24:J26)</f>
        <v>37</v>
      </c>
      <c r="K27" s="17">
        <f t="shared" ref="K27" si="36">SUM(K24:K26)</f>
        <v>28</v>
      </c>
      <c r="L27" s="4">
        <f t="shared" ref="L27" si="37">SUM(L24:L26)</f>
        <v>33</v>
      </c>
      <c r="M27" s="17">
        <f t="shared" ref="M27" si="38">SUM(M24:M26)</f>
        <v>29</v>
      </c>
      <c r="N27" s="4">
        <f t="shared" ref="N27" si="39">SUM(N24:N26)</f>
        <v>3</v>
      </c>
      <c r="O27" s="17">
        <f t="shared" ref="O27" si="40">SUM(O24:O26)</f>
        <v>3</v>
      </c>
      <c r="P27" s="4">
        <f t="shared" ref="P27" si="41">SUM(P24:P26)</f>
        <v>33</v>
      </c>
      <c r="Q27" s="17">
        <f t="shared" ref="Q27" si="42">SUM(Q24:Q26)</f>
        <v>28</v>
      </c>
      <c r="R27" s="4">
        <f t="shared" ref="R27" si="43">SUM(R24:R26)</f>
        <v>50</v>
      </c>
      <c r="S27" s="17">
        <f t="shared" ref="S27" si="44">SUM(S24:S26)</f>
        <v>42</v>
      </c>
      <c r="T27" s="4">
        <f t="shared" ref="T27" si="45">SUM(T24:T26)</f>
        <v>44</v>
      </c>
      <c r="U27" s="17">
        <f t="shared" ref="U27" si="46">SUM(U24:U26)</f>
        <v>38</v>
      </c>
      <c r="V27" s="4">
        <f t="shared" ref="V27" si="47">SUM(V24:V26)</f>
        <v>4</v>
      </c>
      <c r="W27" s="17">
        <f t="shared" ref="W27" si="48">SUM(W24:W26)</f>
        <v>4</v>
      </c>
      <c r="X27" s="4">
        <f t="shared" ref="X27" si="49">SUM(X24:X26)</f>
        <v>274</v>
      </c>
      <c r="Y27" s="17">
        <f t="shared" ref="Y27" si="50">SUM(Y24:Y26)</f>
        <v>231</v>
      </c>
      <c r="Z27" s="17">
        <f t="shared" si="6"/>
        <v>84.306569343065689</v>
      </c>
    </row>
    <row r="28" spans="2:26" ht="24.95" customHeight="1" x14ac:dyDescent="0.25">
      <c r="B28" s="2" t="s">
        <v>60</v>
      </c>
      <c r="C28" s="2"/>
      <c r="D28" s="4">
        <f t="shared" ref="D28:Y28" si="51">+D27+D22+D16</f>
        <v>117</v>
      </c>
      <c r="E28" s="17">
        <f t="shared" si="51"/>
        <v>108</v>
      </c>
      <c r="F28" s="4">
        <f t="shared" si="51"/>
        <v>219</v>
      </c>
      <c r="G28" s="17">
        <f t="shared" si="51"/>
        <v>195</v>
      </c>
      <c r="H28" s="4">
        <f t="shared" si="51"/>
        <v>313</v>
      </c>
      <c r="I28" s="17">
        <f t="shared" si="51"/>
        <v>280</v>
      </c>
      <c r="J28" s="4">
        <f t="shared" si="51"/>
        <v>312</v>
      </c>
      <c r="K28" s="17">
        <f t="shared" si="51"/>
        <v>277</v>
      </c>
      <c r="L28" s="4">
        <f t="shared" si="51"/>
        <v>318</v>
      </c>
      <c r="M28" s="17">
        <f t="shared" si="51"/>
        <v>290</v>
      </c>
      <c r="N28" s="4">
        <f t="shared" si="51"/>
        <v>35</v>
      </c>
      <c r="O28" s="17">
        <f t="shared" si="51"/>
        <v>33</v>
      </c>
      <c r="P28" s="4">
        <f t="shared" si="51"/>
        <v>298</v>
      </c>
      <c r="Q28" s="17">
        <f t="shared" si="51"/>
        <v>275</v>
      </c>
      <c r="R28" s="4">
        <f t="shared" si="51"/>
        <v>455</v>
      </c>
      <c r="S28" s="17">
        <f t="shared" si="51"/>
        <v>425</v>
      </c>
      <c r="T28" s="4">
        <f t="shared" si="51"/>
        <v>404</v>
      </c>
      <c r="U28" s="17">
        <f t="shared" si="51"/>
        <v>381</v>
      </c>
      <c r="V28" s="4">
        <f t="shared" si="51"/>
        <v>50</v>
      </c>
      <c r="W28" s="17">
        <f t="shared" si="51"/>
        <v>40</v>
      </c>
      <c r="X28" s="4">
        <f t="shared" si="51"/>
        <v>2521</v>
      </c>
      <c r="Y28" s="17">
        <f t="shared" si="51"/>
        <v>2304</v>
      </c>
      <c r="Z28" s="17">
        <f t="shared" si="6"/>
        <v>91.392304641015471</v>
      </c>
    </row>
    <row r="30" spans="2:26" x14ac:dyDescent="0.25">
      <c r="E30" t="s">
        <v>61</v>
      </c>
      <c r="F30" s="23">
        <v>0.6</v>
      </c>
      <c r="G30">
        <v>108</v>
      </c>
      <c r="H30" s="25" t="s">
        <v>64</v>
      </c>
      <c r="I30" s="24">
        <v>0.6</v>
      </c>
      <c r="J30" s="24">
        <f>108*0.6</f>
        <v>64.8</v>
      </c>
      <c r="K30">
        <v>65</v>
      </c>
    </row>
    <row r="31" spans="2:26" x14ac:dyDescent="0.25">
      <c r="D31">
        <v>108</v>
      </c>
      <c r="E31" t="s">
        <v>62</v>
      </c>
      <c r="F31" s="23">
        <v>0.2</v>
      </c>
      <c r="G31">
        <v>108</v>
      </c>
      <c r="H31" s="25" t="s">
        <v>64</v>
      </c>
      <c r="I31" s="24">
        <v>0.2</v>
      </c>
      <c r="J31">
        <f>108*0.2</f>
        <v>21.6</v>
      </c>
      <c r="K31">
        <v>22</v>
      </c>
    </row>
    <row r="32" spans="2:26" x14ac:dyDescent="0.25">
      <c r="E32" t="s">
        <v>63</v>
      </c>
      <c r="F32" s="23">
        <v>0.1</v>
      </c>
      <c r="G32">
        <v>108</v>
      </c>
      <c r="H32" s="25" t="s">
        <v>64</v>
      </c>
      <c r="I32" s="24">
        <v>0.2</v>
      </c>
      <c r="J32">
        <f>108*0.2</f>
        <v>21.6</v>
      </c>
      <c r="K32">
        <v>21</v>
      </c>
    </row>
    <row r="33" spans="5:11" x14ac:dyDescent="0.25">
      <c r="K33">
        <f>SUM(K30:K32)</f>
        <v>108</v>
      </c>
    </row>
    <row r="35" spans="5:11" x14ac:dyDescent="0.25">
      <c r="E35">
        <f>38*0.6</f>
        <v>22.8</v>
      </c>
    </row>
  </sheetData>
  <mergeCells count="17">
    <mergeCell ref="P9:U9"/>
    <mergeCell ref="X9:Y10"/>
    <mergeCell ref="Z9:Z10"/>
    <mergeCell ref="P10:Q10"/>
    <mergeCell ref="R10:S10"/>
    <mergeCell ref="T10:U10"/>
    <mergeCell ref="V10:W10"/>
    <mergeCell ref="J10:K10"/>
    <mergeCell ref="L10:M10"/>
    <mergeCell ref="N10:O10"/>
    <mergeCell ref="B9:B12"/>
    <mergeCell ref="D9:I9"/>
    <mergeCell ref="J9:O9"/>
    <mergeCell ref="C9:C11"/>
    <mergeCell ref="D10:E10"/>
    <mergeCell ref="F10:G10"/>
    <mergeCell ref="H10:I10"/>
  </mergeCells>
  <pageMargins left="0.11811023622047245" right="0.11811023622047245" top="0.74803149606299213" bottom="0.74803149606299213" header="0.31496062992125984" footer="0.31496062992125984"/>
  <pageSetup scale="6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U18"/>
  <sheetViews>
    <sheetView tabSelected="1" workbookViewId="0">
      <selection activeCell="E15" sqref="E15"/>
    </sheetView>
  </sheetViews>
  <sheetFormatPr baseColWidth="10" defaultRowHeight="15" x14ac:dyDescent="0.25"/>
  <cols>
    <col min="2" max="2" width="16.7109375" customWidth="1"/>
    <col min="3" max="14" width="6.7109375" customWidth="1"/>
    <col min="15" max="19" width="7.140625" customWidth="1"/>
    <col min="20" max="20" width="6.85546875" customWidth="1"/>
    <col min="21" max="21" width="8.5703125" customWidth="1"/>
  </cols>
  <sheetData>
    <row r="4" spans="2:21" ht="36" x14ac:dyDescent="0.55000000000000004">
      <c r="B4" s="46" t="s">
        <v>12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2:21" ht="20.100000000000001" customHeight="1" x14ac:dyDescent="0.25">
      <c r="B5" s="1" t="s">
        <v>13</v>
      </c>
      <c r="D5" t="s">
        <v>71</v>
      </c>
      <c r="O5" s="1" t="s">
        <v>17</v>
      </c>
      <c r="Q5" t="s">
        <v>74</v>
      </c>
    </row>
    <row r="6" spans="2:21" ht="20.100000000000001" customHeight="1" x14ac:dyDescent="0.25">
      <c r="B6" s="1" t="s">
        <v>14</v>
      </c>
      <c r="D6" t="s">
        <v>72</v>
      </c>
      <c r="O6" s="1" t="s">
        <v>18</v>
      </c>
      <c r="Q6" t="s">
        <v>75</v>
      </c>
    </row>
    <row r="7" spans="2:21" ht="20.100000000000001" customHeight="1" x14ac:dyDescent="0.25">
      <c r="B7" s="51" t="s">
        <v>15</v>
      </c>
      <c r="C7" s="51"/>
      <c r="D7" t="s">
        <v>72</v>
      </c>
      <c r="E7" s="50"/>
      <c r="F7" s="50"/>
      <c r="G7" s="50"/>
      <c r="H7" s="50"/>
      <c r="I7" s="50"/>
      <c r="J7" s="50"/>
      <c r="O7" s="1" t="s">
        <v>19</v>
      </c>
      <c r="Q7" t="s">
        <v>74</v>
      </c>
    </row>
    <row r="8" spans="2:21" ht="20.100000000000001" customHeight="1" x14ac:dyDescent="0.25">
      <c r="B8" s="1" t="s">
        <v>16</v>
      </c>
      <c r="D8" t="s">
        <v>73</v>
      </c>
      <c r="O8" s="1" t="s">
        <v>20</v>
      </c>
      <c r="Q8" t="s">
        <v>76</v>
      </c>
    </row>
    <row r="9" spans="2:21" ht="20.100000000000001" customHeight="1" x14ac:dyDescent="0.25">
      <c r="B9" s="1"/>
      <c r="O9" s="1" t="s">
        <v>22</v>
      </c>
      <c r="Q9" t="s">
        <v>77</v>
      </c>
    </row>
    <row r="11" spans="2:21" ht="42.75" customHeight="1" x14ac:dyDescent="0.25">
      <c r="B11" s="47" t="s">
        <v>0</v>
      </c>
      <c r="C11" s="48" t="s">
        <v>79</v>
      </c>
      <c r="D11" s="49"/>
      <c r="E11" s="38" t="s">
        <v>80</v>
      </c>
      <c r="F11" s="39"/>
      <c r="G11" s="39"/>
      <c r="H11" s="40"/>
      <c r="I11" s="47" t="s">
        <v>81</v>
      </c>
      <c r="J11" s="47"/>
      <c r="K11" s="47"/>
      <c r="L11" s="47"/>
      <c r="M11" s="47" t="s">
        <v>82</v>
      </c>
      <c r="N11" s="47"/>
      <c r="O11" s="47"/>
      <c r="P11" s="47"/>
      <c r="Q11" s="47" t="s">
        <v>83</v>
      </c>
      <c r="R11" s="47"/>
      <c r="S11" s="47"/>
      <c r="T11" s="47"/>
      <c r="U11" s="47" t="s">
        <v>3</v>
      </c>
    </row>
    <row r="12" spans="2:21" ht="33.950000000000003" customHeight="1" x14ac:dyDescent="0.25">
      <c r="B12" s="47"/>
      <c r="C12" s="17" t="s">
        <v>70</v>
      </c>
      <c r="D12" s="17" t="s">
        <v>3</v>
      </c>
      <c r="E12" s="17" t="s">
        <v>9</v>
      </c>
      <c r="F12" s="17" t="s">
        <v>10</v>
      </c>
      <c r="G12" s="17" t="s">
        <v>11</v>
      </c>
      <c r="H12" s="17" t="s">
        <v>3</v>
      </c>
      <c r="I12" s="17" t="s">
        <v>78</v>
      </c>
      <c r="J12" s="17" t="s">
        <v>1</v>
      </c>
      <c r="K12" s="17" t="s">
        <v>2</v>
      </c>
      <c r="L12" s="17" t="s">
        <v>3</v>
      </c>
      <c r="M12" s="17" t="s">
        <v>84</v>
      </c>
      <c r="N12" s="17" t="s">
        <v>6</v>
      </c>
      <c r="O12" s="17" t="s">
        <v>7</v>
      </c>
      <c r="P12" s="17" t="s">
        <v>3</v>
      </c>
      <c r="Q12" s="17" t="s">
        <v>8</v>
      </c>
      <c r="R12" s="17" t="s">
        <v>69</v>
      </c>
      <c r="S12" s="17" t="s">
        <v>70</v>
      </c>
      <c r="T12" s="17" t="s">
        <v>3</v>
      </c>
      <c r="U12" s="47"/>
    </row>
    <row r="13" spans="2:21" ht="33.950000000000003" customHeight="1" x14ac:dyDescent="0.25">
      <c r="B13" s="31" t="s">
        <v>4</v>
      </c>
      <c r="C13" s="32">
        <v>0</v>
      </c>
      <c r="D13" s="33">
        <f>+C13</f>
        <v>0</v>
      </c>
      <c r="E13" s="32"/>
      <c r="F13" s="32"/>
      <c r="G13" s="32"/>
      <c r="H13" s="33">
        <f>+G13+F13+E13</f>
        <v>0</v>
      </c>
      <c r="I13" s="32"/>
      <c r="J13" s="32"/>
      <c r="K13" s="32"/>
      <c r="L13" s="33">
        <f>+I13+J13+K13</f>
        <v>0</v>
      </c>
      <c r="M13" s="32"/>
      <c r="N13" s="32"/>
      <c r="O13" s="32"/>
      <c r="P13" s="33">
        <f t="shared" ref="P13:P15" si="0">SUM(M13:O13)</f>
        <v>0</v>
      </c>
      <c r="Q13" s="32"/>
      <c r="R13" s="32"/>
      <c r="S13" s="32"/>
      <c r="T13" s="33">
        <f>SUM(Q13:S13)</f>
        <v>0</v>
      </c>
      <c r="U13" s="33">
        <f>+D13+H13+L13+P13+T13</f>
        <v>0</v>
      </c>
    </row>
    <row r="14" spans="2:21" ht="33.950000000000003" customHeight="1" x14ac:dyDescent="0.25">
      <c r="B14" s="31" t="s">
        <v>5</v>
      </c>
      <c r="C14" s="32">
        <v>10</v>
      </c>
      <c r="D14" s="33">
        <f t="shared" ref="D14:D15" si="1">+C14</f>
        <v>10</v>
      </c>
      <c r="E14" s="32">
        <v>73</v>
      </c>
      <c r="F14" s="32"/>
      <c r="G14" s="32"/>
      <c r="H14" s="33">
        <f t="shared" ref="H14:H15" si="2">+G14+F14+E14</f>
        <v>73</v>
      </c>
      <c r="I14" s="32"/>
      <c r="J14" s="32"/>
      <c r="K14" s="32"/>
      <c r="L14" s="33">
        <f t="shared" ref="L14:L15" si="3">+I14+J14+K14</f>
        <v>0</v>
      </c>
      <c r="M14" s="32"/>
      <c r="N14" s="32"/>
      <c r="O14" s="32"/>
      <c r="P14" s="33">
        <f t="shared" si="0"/>
        <v>0</v>
      </c>
      <c r="Q14" s="32"/>
      <c r="R14" s="32"/>
      <c r="S14" s="32"/>
      <c r="T14" s="33">
        <f t="shared" ref="T14:T15" si="4">SUM(Q14:S14)</f>
        <v>0</v>
      </c>
      <c r="U14" s="33">
        <f t="shared" ref="U14:U16" si="5">+D14+H14+L14+P14+T14</f>
        <v>83</v>
      </c>
    </row>
    <row r="15" spans="2:21" ht="51" customHeight="1" x14ac:dyDescent="0.25">
      <c r="B15" s="34" t="s">
        <v>21</v>
      </c>
      <c r="C15" s="32">
        <v>9</v>
      </c>
      <c r="D15" s="33">
        <f t="shared" si="1"/>
        <v>9</v>
      </c>
      <c r="E15" s="32">
        <f>25+20+10</f>
        <v>55</v>
      </c>
      <c r="F15" s="32"/>
      <c r="G15" s="32"/>
      <c r="H15" s="33">
        <f t="shared" si="2"/>
        <v>55</v>
      </c>
      <c r="I15" s="32"/>
      <c r="J15" s="32"/>
      <c r="K15" s="32"/>
      <c r="L15" s="33">
        <f t="shared" si="3"/>
        <v>0</v>
      </c>
      <c r="M15" s="32"/>
      <c r="N15" s="32"/>
      <c r="O15" s="32"/>
      <c r="P15" s="33">
        <f t="shared" si="0"/>
        <v>0</v>
      </c>
      <c r="Q15" s="32"/>
      <c r="R15" s="32"/>
      <c r="S15" s="32"/>
      <c r="T15" s="33">
        <f t="shared" si="4"/>
        <v>0</v>
      </c>
      <c r="U15" s="33">
        <f t="shared" si="5"/>
        <v>64</v>
      </c>
    </row>
    <row r="16" spans="2:21" ht="31.5" customHeight="1" x14ac:dyDescent="0.25">
      <c r="B16" s="2" t="s">
        <v>26</v>
      </c>
      <c r="C16" s="4">
        <f>+C15+C14+C13</f>
        <v>19</v>
      </c>
      <c r="D16" s="17">
        <f>+D15+D14+D13</f>
        <v>19</v>
      </c>
      <c r="E16" s="4">
        <f t="shared" ref="E16:G16" si="6">+E15+E14+E13</f>
        <v>128</v>
      </c>
      <c r="F16" s="4">
        <f t="shared" si="6"/>
        <v>0</v>
      </c>
      <c r="G16" s="4">
        <f t="shared" si="6"/>
        <v>0</v>
      </c>
      <c r="H16" s="17">
        <f t="shared" ref="H16" si="7">+G16+E16+C16</f>
        <v>147</v>
      </c>
      <c r="I16" s="4">
        <f>+I15+I14+I13</f>
        <v>0</v>
      </c>
      <c r="J16" s="4">
        <f t="shared" ref="J16:K16" si="8">+J15+J14+J13</f>
        <v>0</v>
      </c>
      <c r="K16" s="4">
        <f t="shared" si="8"/>
        <v>0</v>
      </c>
      <c r="L16" s="17">
        <f t="shared" ref="L16" si="9">+K16+J16+I16</f>
        <v>0</v>
      </c>
      <c r="M16" s="4">
        <f>+M15+M14+M13</f>
        <v>0</v>
      </c>
      <c r="N16" s="4">
        <f t="shared" ref="N16:O16" si="10">+N15+N14+N13</f>
        <v>0</v>
      </c>
      <c r="O16" s="4">
        <f t="shared" si="10"/>
        <v>0</v>
      </c>
      <c r="P16" s="17">
        <f t="shared" ref="P16" si="11">+O16+N16+M16</f>
        <v>0</v>
      </c>
      <c r="Q16" s="4">
        <f>+Q15+Q14+Q13</f>
        <v>0</v>
      </c>
      <c r="R16" s="4">
        <f t="shared" ref="R16:S16" si="12">+R15+R14+R13</f>
        <v>0</v>
      </c>
      <c r="S16" s="4">
        <f t="shared" si="12"/>
        <v>0</v>
      </c>
      <c r="T16" s="17">
        <f>+Q16+R16+S16</f>
        <v>0</v>
      </c>
      <c r="U16" s="17">
        <f t="shared" si="5"/>
        <v>166</v>
      </c>
    </row>
    <row r="17" spans="6:21" x14ac:dyDescent="0.25">
      <c r="F17" s="5"/>
      <c r="J17" s="5"/>
      <c r="N17" s="5"/>
      <c r="R17" s="5"/>
      <c r="S17" s="5"/>
      <c r="T17" s="5"/>
      <c r="U17" s="5"/>
    </row>
    <row r="18" spans="6:21" x14ac:dyDescent="0.25">
      <c r="F18" s="6"/>
    </row>
  </sheetData>
  <mergeCells count="9">
    <mergeCell ref="B4:U4"/>
    <mergeCell ref="U11:U12"/>
    <mergeCell ref="B11:B12"/>
    <mergeCell ref="C11:D11"/>
    <mergeCell ref="E11:H11"/>
    <mergeCell ref="I11:L11"/>
    <mergeCell ref="M11:P11"/>
    <mergeCell ref="Q11:T11"/>
    <mergeCell ref="B7:C7"/>
  </mergeCells>
  <pageMargins left="0.70866141732283472" right="0.70866141732283472" top="0.74803149606299213" bottom="0.74803149606299213" header="0.31496062992125984" footer="0.31496062992125984"/>
  <pageSetup scale="8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Operacional Local</vt:lpstr>
      <vt:lpstr>Consol Activ SERUMS</vt:lpstr>
      <vt:lpstr>'Consol Activ SERUMS'!Área_de_impresión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Carrillo</dc:creator>
  <cp:lastModifiedBy>Raul</cp:lastModifiedBy>
  <cp:lastPrinted>2023-04-17T19:14:34Z</cp:lastPrinted>
  <dcterms:created xsi:type="dcterms:W3CDTF">2020-11-25T20:02:52Z</dcterms:created>
  <dcterms:modified xsi:type="dcterms:W3CDTF">2023-08-10T21:08:51Z</dcterms:modified>
</cp:coreProperties>
</file>