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3935" windowHeight="9405"/>
  </bookViews>
  <sheets>
    <sheet name="Egresos-Camas" sheetId="2" r:id="rId1"/>
    <sheet name="I.Quirurgicas-Mortalidad" sheetId="4" r:id="rId2"/>
    <sheet name="Hosp. Honorio D." sheetId="7" r:id="rId3"/>
    <sheet name="Hosp. Goyeneche" sheetId="8" r:id="rId4"/>
    <sheet name="Hoja1" sheetId="9" r:id="rId5"/>
  </sheets>
  <calcPr calcId="125725"/>
</workbook>
</file>

<file path=xl/calcChain.xml><?xml version="1.0" encoding="utf-8"?>
<calcChain xmlns="http://schemas.openxmlformats.org/spreadsheetml/2006/main">
  <c r="I8" i="8"/>
  <c r="H8"/>
  <c r="F8"/>
  <c r="E8"/>
  <c r="D8"/>
  <c r="C8"/>
  <c r="I11" i="7"/>
  <c r="I8"/>
  <c r="I6"/>
  <c r="I5"/>
  <c r="H11"/>
  <c r="H8"/>
  <c r="H6"/>
  <c r="H5"/>
  <c r="G11"/>
  <c r="G8"/>
  <c r="G6"/>
  <c r="G5"/>
  <c r="F11"/>
  <c r="F8"/>
  <c r="F6"/>
  <c r="F5"/>
  <c r="E11"/>
  <c r="E8"/>
  <c r="E6"/>
  <c r="E5"/>
  <c r="D11"/>
  <c r="D8"/>
  <c r="D6"/>
  <c r="D5"/>
  <c r="C11"/>
  <c r="C8"/>
  <c r="C6"/>
  <c r="C5"/>
  <c r="N5" i="2"/>
  <c r="N6"/>
  <c r="N7"/>
  <c r="N8"/>
  <c r="N9"/>
  <c r="N10"/>
  <c r="N11"/>
  <c r="O5"/>
  <c r="O6"/>
  <c r="O7"/>
  <c r="O8"/>
  <c r="O9"/>
  <c r="O10"/>
  <c r="O11"/>
</calcChain>
</file>

<file path=xl/sharedStrings.xml><?xml version="1.0" encoding="utf-8"?>
<sst xmlns="http://schemas.openxmlformats.org/spreadsheetml/2006/main" count="150" uniqueCount="45">
  <si>
    <t>Obstetricia</t>
  </si>
  <si>
    <t>Ginecologia</t>
  </si>
  <si>
    <t>Medicina</t>
  </si>
  <si>
    <t>Cirugia</t>
  </si>
  <si>
    <t>Pediatria</t>
  </si>
  <si>
    <t>Total</t>
  </si>
  <si>
    <t>¨2009</t>
  </si>
  <si>
    <t>`2007</t>
  </si>
  <si>
    <t>´2008</t>
  </si>
  <si>
    <t>¨2010</t>
  </si>
  <si>
    <t>¨2011</t>
  </si>
  <si>
    <t>Años</t>
  </si>
  <si>
    <t>Cirugia Pediatrica</t>
  </si>
  <si>
    <t>Medicina Pediatrica</t>
  </si>
  <si>
    <t>Clinicas</t>
  </si>
  <si>
    <t>UCI</t>
  </si>
  <si>
    <t>Oncologia</t>
  </si>
  <si>
    <t>R.N.</t>
  </si>
  <si>
    <t>R.N. UCIN</t>
  </si>
  <si>
    <t>U. Quemados</t>
  </si>
  <si>
    <t>Neonatologia</t>
  </si>
  <si>
    <t>EGRESOS</t>
  </si>
  <si>
    <t>ESTANCIAS</t>
  </si>
  <si>
    <t>H. Honorio D.</t>
  </si>
  <si>
    <t>H. Goyeneche</t>
  </si>
  <si>
    <t>CAMAS DISPONIBLES</t>
  </si>
  <si>
    <t>años</t>
  </si>
  <si>
    <t>INTERVENCIONES QUIRURGICAS 2013 - 2007</t>
  </si>
  <si>
    <t>¨2012</t>
  </si>
  <si>
    <t>¨2013</t>
  </si>
  <si>
    <t>PROMEDIO DE PERMANENCIA</t>
  </si>
  <si>
    <t>% OCUPACIONAL DE CAMAS</t>
  </si>
  <si>
    <t>INDICADORES HOSPITALARIOS. 2007 - 2013</t>
  </si>
  <si>
    <t>% OCUPACIONAL DE CAMAS POR SERVICIOS. H. HONORIO D. 2007 - 2013</t>
  </si>
  <si>
    <t>EGRESOS HOSPITALARIOS POR SERVICIOS. H. HONORIO D. 2007 - 2013</t>
  </si>
  <si>
    <t>PROMEDIO DE PERMANENCIA  POR SERVICIOS. H. HONORIO D. 2007 - 2013</t>
  </si>
  <si>
    <t>Nº DE CAMAS HOSPITALARIA POR SERVICIOS. H. HONORIO D. 2007 - 2013</t>
  </si>
  <si>
    <t>MORTALIDAD NETA</t>
  </si>
  <si>
    <t xml:space="preserve">H. HONORIO D. </t>
  </si>
  <si>
    <t>H. GOYENECHE</t>
  </si>
  <si>
    <t>MORTALIDAD  BRUTA</t>
  </si>
  <si>
    <t>EGRESOS HOSPITALARIOS POR SERVICIOS. H. GOYENECHE. 2007 - 2013</t>
  </si>
  <si>
    <t>PROMEDIO DE PERMANENCIA  POR SERVICIOS. H. GOYENECHE. 2007 - 2013</t>
  </si>
  <si>
    <t>% OCUPACIONAL DE CAMAS POR SERVICIOS. H. GOYENECHE. 2007 - 2013</t>
  </si>
  <si>
    <t>Nº DE CAMAS HOSPITALARIA POR SERVICIOS. H. GOYENECHE. 2007 - 2013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</si>
</sst>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0" fillId="0" borderId="0" xfId="0" applyBorder="1"/>
    <xf numFmtId="0" fontId="2" fillId="0" borderId="0" xfId="0" applyFont="1" applyBorder="1"/>
    <xf numFmtId="164" fontId="2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1" fontId="2" fillId="0" borderId="0" xfId="0" applyNumberFormat="1" applyFont="1" applyFill="1" applyBorder="1" applyAlignment="1">
      <alignment horizontal="center"/>
    </xf>
    <xf numFmtId="1" fontId="0" fillId="0" borderId="0" xfId="0" applyNumberFormat="1"/>
    <xf numFmtId="0" fontId="5" fillId="0" borderId="0" xfId="0" applyFont="1"/>
    <xf numFmtId="0" fontId="2" fillId="0" borderId="4" xfId="0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2" xfId="0" applyBorder="1"/>
    <xf numFmtId="0" fontId="6" fillId="0" borderId="0" xfId="0" applyFont="1"/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6" fillId="0" borderId="0" xfId="0" applyFont="1" applyBorder="1"/>
    <xf numFmtId="1" fontId="2" fillId="0" borderId="3" xfId="0" applyNumberFormat="1" applyFont="1" applyBorder="1" applyAlignment="1">
      <alignment horizontal="center"/>
    </xf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>
        <c:manualLayout>
          <c:layoutTarget val="inner"/>
          <c:xMode val="edge"/>
          <c:yMode val="edge"/>
          <c:x val="6.6440134683060467E-2"/>
          <c:y val="5.1014483439099229E-2"/>
          <c:w val="0.83682154953445498"/>
          <c:h val="0.83280395612389291"/>
        </c:manualLayout>
      </c:layout>
      <c:lineChart>
        <c:grouping val="standard"/>
        <c:ser>
          <c:idx val="0"/>
          <c:order val="0"/>
          <c:tx>
            <c:strRef>
              <c:f>'Egresos-Camas'!$C$4</c:f>
              <c:strCache>
                <c:ptCount val="1"/>
                <c:pt idx="0">
                  <c:v>H. Honorio D.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'Egresos-Camas'!$B$5:$B$11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'Egresos-Camas'!$C$5:$C$11</c:f>
              <c:numCache>
                <c:formatCode>0</c:formatCode>
                <c:ptCount val="7"/>
                <c:pt idx="0">
                  <c:v>25250</c:v>
                </c:pt>
                <c:pt idx="1">
                  <c:v>26659</c:v>
                </c:pt>
                <c:pt idx="2">
                  <c:v>26978</c:v>
                </c:pt>
                <c:pt idx="3">
                  <c:v>26248</c:v>
                </c:pt>
                <c:pt idx="4">
                  <c:v>26185</c:v>
                </c:pt>
                <c:pt idx="5">
                  <c:v>25652</c:v>
                </c:pt>
                <c:pt idx="6">
                  <c:v>23790</c:v>
                </c:pt>
              </c:numCache>
            </c:numRef>
          </c:val>
        </c:ser>
        <c:ser>
          <c:idx val="1"/>
          <c:order val="1"/>
          <c:tx>
            <c:strRef>
              <c:f>'Egresos-Camas'!$D$4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'Egresos-Camas'!$B$5:$B$11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'Egresos-Camas'!$D$5:$D$11</c:f>
              <c:numCache>
                <c:formatCode>0</c:formatCode>
                <c:ptCount val="7"/>
                <c:pt idx="0">
                  <c:v>9928</c:v>
                </c:pt>
                <c:pt idx="1">
                  <c:v>10650</c:v>
                </c:pt>
                <c:pt idx="2">
                  <c:v>10891</c:v>
                </c:pt>
                <c:pt idx="3">
                  <c:v>11016</c:v>
                </c:pt>
                <c:pt idx="4">
                  <c:v>10918</c:v>
                </c:pt>
                <c:pt idx="5">
                  <c:v>10866</c:v>
                </c:pt>
                <c:pt idx="6">
                  <c:v>11035</c:v>
                </c:pt>
              </c:numCache>
            </c:numRef>
          </c:val>
        </c:ser>
        <c:marker val="1"/>
        <c:axId val="59999360"/>
        <c:axId val="60000896"/>
      </c:lineChart>
      <c:catAx>
        <c:axId val="59999360"/>
        <c:scaling>
          <c:orientation val="minMax"/>
        </c:scaling>
        <c:axPos val="b"/>
        <c:numFmt formatCode="General" sourceLinked="1"/>
        <c:tickLblPos val="nextTo"/>
        <c:crossAx val="60000896"/>
        <c:crosses val="autoZero"/>
        <c:auto val="1"/>
        <c:lblAlgn val="ctr"/>
        <c:lblOffset val="100"/>
      </c:catAx>
      <c:valAx>
        <c:axId val="60000896"/>
        <c:scaling>
          <c:orientation val="minMax"/>
        </c:scaling>
        <c:axPos val="l"/>
        <c:numFmt formatCode="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59999360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>
        <c:manualLayout>
          <c:layoutTarget val="inner"/>
          <c:xMode val="edge"/>
          <c:yMode val="edge"/>
          <c:x val="7.4048849565076222E-2"/>
          <c:y val="5.1014483439099229E-2"/>
          <c:w val="0.83730748916406061"/>
          <c:h val="0.83280395612389291"/>
        </c:manualLayout>
      </c:layout>
      <c:lineChart>
        <c:grouping val="standard"/>
        <c:ser>
          <c:idx val="0"/>
          <c:order val="0"/>
          <c:tx>
            <c:strRef>
              <c:f>'Egresos-Camas'!$C$17</c:f>
              <c:strCache>
                <c:ptCount val="1"/>
                <c:pt idx="0">
                  <c:v>H. Honorio D.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'Egresos-Camas'!$B$18:$B$24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'Egresos-Camas'!$C$18:$C$24</c:f>
              <c:numCache>
                <c:formatCode>0</c:formatCode>
                <c:ptCount val="7"/>
                <c:pt idx="0">
                  <c:v>152198</c:v>
                </c:pt>
                <c:pt idx="1">
                  <c:v>163975</c:v>
                </c:pt>
                <c:pt idx="2">
                  <c:v>171606</c:v>
                </c:pt>
                <c:pt idx="3">
                  <c:v>169754</c:v>
                </c:pt>
                <c:pt idx="4">
                  <c:v>172638</c:v>
                </c:pt>
                <c:pt idx="5">
                  <c:v>170529</c:v>
                </c:pt>
                <c:pt idx="6">
                  <c:v>176305</c:v>
                </c:pt>
              </c:numCache>
            </c:numRef>
          </c:val>
        </c:ser>
        <c:ser>
          <c:idx val="1"/>
          <c:order val="1"/>
          <c:tx>
            <c:strRef>
              <c:f>'Egresos-Camas'!$D$17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'Egresos-Camas'!$B$18:$B$24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'Egresos-Camas'!$D$18:$D$24</c:f>
              <c:numCache>
                <c:formatCode>0</c:formatCode>
                <c:ptCount val="7"/>
                <c:pt idx="0">
                  <c:v>53580</c:v>
                </c:pt>
                <c:pt idx="1">
                  <c:v>52011</c:v>
                </c:pt>
                <c:pt idx="2">
                  <c:v>55653</c:v>
                </c:pt>
                <c:pt idx="3">
                  <c:v>56106</c:v>
                </c:pt>
                <c:pt idx="4">
                  <c:v>51016</c:v>
                </c:pt>
                <c:pt idx="5">
                  <c:v>48321</c:v>
                </c:pt>
                <c:pt idx="6">
                  <c:v>47071</c:v>
                </c:pt>
              </c:numCache>
            </c:numRef>
          </c:val>
        </c:ser>
        <c:marker val="1"/>
        <c:axId val="80784384"/>
        <c:axId val="80786176"/>
      </c:lineChart>
      <c:catAx>
        <c:axId val="80784384"/>
        <c:scaling>
          <c:orientation val="minMax"/>
        </c:scaling>
        <c:axPos val="b"/>
        <c:numFmt formatCode="General" sourceLinked="1"/>
        <c:tickLblPos val="nextTo"/>
        <c:crossAx val="80786176"/>
        <c:crosses val="autoZero"/>
        <c:auto val="1"/>
        <c:lblAlgn val="ctr"/>
        <c:lblOffset val="100"/>
      </c:catAx>
      <c:valAx>
        <c:axId val="80786176"/>
        <c:scaling>
          <c:orientation val="minMax"/>
        </c:scaling>
        <c:axPos val="l"/>
        <c:numFmt formatCode="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0784384"/>
        <c:crosses val="autoZero"/>
        <c:crossBetween val="between"/>
        <c:majorUnit val="40000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'Egresos-Camas'!$C$31</c:f>
              <c:strCache>
                <c:ptCount val="1"/>
                <c:pt idx="0">
                  <c:v>H. Honorio D.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'Egresos-Camas'!$B$32:$B$38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'Egresos-Camas'!$C$32:$C$38</c:f>
              <c:numCache>
                <c:formatCode>0</c:formatCode>
                <c:ptCount val="7"/>
                <c:pt idx="0">
                  <c:v>666</c:v>
                </c:pt>
                <c:pt idx="1">
                  <c:v>681</c:v>
                </c:pt>
                <c:pt idx="2">
                  <c:v>689</c:v>
                </c:pt>
                <c:pt idx="3">
                  <c:v>687</c:v>
                </c:pt>
                <c:pt idx="4">
                  <c:v>698</c:v>
                </c:pt>
                <c:pt idx="5">
                  <c:v>691</c:v>
                </c:pt>
                <c:pt idx="6">
                  <c:v>689</c:v>
                </c:pt>
              </c:numCache>
            </c:numRef>
          </c:val>
        </c:ser>
        <c:ser>
          <c:idx val="1"/>
          <c:order val="1"/>
          <c:tx>
            <c:strRef>
              <c:f>'Egresos-Camas'!$D$31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'Egresos-Camas'!$B$32:$B$38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'Egresos-Camas'!$D$32:$D$38</c:f>
              <c:numCache>
                <c:formatCode>0</c:formatCode>
                <c:ptCount val="7"/>
                <c:pt idx="0">
                  <c:v>266</c:v>
                </c:pt>
                <c:pt idx="1">
                  <c:v>265</c:v>
                </c:pt>
                <c:pt idx="2">
                  <c:v>255</c:v>
                </c:pt>
                <c:pt idx="3">
                  <c:v>266</c:v>
                </c:pt>
                <c:pt idx="4">
                  <c:v>292</c:v>
                </c:pt>
                <c:pt idx="5">
                  <c:v>278</c:v>
                </c:pt>
                <c:pt idx="6">
                  <c:v>268</c:v>
                </c:pt>
              </c:numCache>
            </c:numRef>
          </c:val>
        </c:ser>
        <c:marker val="1"/>
        <c:axId val="80818560"/>
        <c:axId val="80820096"/>
      </c:lineChart>
      <c:catAx>
        <c:axId val="80818560"/>
        <c:scaling>
          <c:orientation val="minMax"/>
        </c:scaling>
        <c:axPos val="b"/>
        <c:numFmt formatCode="General" sourceLinked="1"/>
        <c:tickLblPos val="nextTo"/>
        <c:crossAx val="80820096"/>
        <c:crosses val="autoZero"/>
        <c:auto val="1"/>
        <c:lblAlgn val="ctr"/>
        <c:lblOffset val="100"/>
      </c:catAx>
      <c:valAx>
        <c:axId val="80820096"/>
        <c:scaling>
          <c:orientation val="minMax"/>
        </c:scaling>
        <c:axPos val="l"/>
        <c:numFmt formatCode="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0818560"/>
        <c:crosses val="autoZero"/>
        <c:crossBetween val="between"/>
      </c:valAx>
    </c:plotArea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>
        <c:manualLayout>
          <c:layoutTarget val="inner"/>
          <c:xMode val="edge"/>
          <c:yMode val="edge"/>
          <c:x val="6.8385677525922187E-2"/>
          <c:y val="5.1014483439099229E-2"/>
          <c:w val="0.83227793547649764"/>
          <c:h val="0.83280395612389291"/>
        </c:manualLayout>
      </c:layout>
      <c:lineChart>
        <c:grouping val="standard"/>
        <c:ser>
          <c:idx val="0"/>
          <c:order val="0"/>
          <c:tx>
            <c:strRef>
              <c:f>'Egresos-Camas'!$N$4</c:f>
              <c:strCache>
                <c:ptCount val="1"/>
                <c:pt idx="0">
                  <c:v>H. Honorio D.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'Egresos-Camas'!$M$5:$M$11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'Egresos-Camas'!$N$5:$N$11</c:f>
              <c:numCache>
                <c:formatCode>0.0</c:formatCode>
                <c:ptCount val="7"/>
                <c:pt idx="0">
                  <c:v>6.0276435643564357</c:v>
                </c:pt>
                <c:pt idx="1">
                  <c:v>6.150830863873364</c:v>
                </c:pt>
                <c:pt idx="2">
                  <c:v>6.3609607828601078</c:v>
                </c:pt>
                <c:pt idx="3">
                  <c:v>6.4673117951843953</c:v>
                </c:pt>
                <c:pt idx="4">
                  <c:v>6.5930112659919802</c:v>
                </c:pt>
                <c:pt idx="5">
                  <c:v>6.6477857476999844</c:v>
                </c:pt>
                <c:pt idx="6">
                  <c:v>7.4108869272803695</c:v>
                </c:pt>
              </c:numCache>
            </c:numRef>
          </c:val>
        </c:ser>
        <c:ser>
          <c:idx val="1"/>
          <c:order val="1"/>
          <c:tx>
            <c:strRef>
              <c:f>'Egresos-Camas'!$O$4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'Egresos-Camas'!$M$5:$M$11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'Egresos-Camas'!$O$5:$O$11</c:f>
              <c:numCache>
                <c:formatCode>0.0</c:formatCode>
                <c:ptCount val="7"/>
                <c:pt idx="0">
                  <c:v>5.3968573730862204</c:v>
                </c:pt>
                <c:pt idx="1">
                  <c:v>4.8836619718309855</c:v>
                </c:pt>
                <c:pt idx="2">
                  <c:v>5.1099990818106695</c:v>
                </c:pt>
                <c:pt idx="3">
                  <c:v>5.0931372549019605</c:v>
                </c:pt>
                <c:pt idx="4">
                  <c:v>4.6726506686206264</c:v>
                </c:pt>
                <c:pt idx="5">
                  <c:v>4.4469906129210379</c:v>
                </c:pt>
                <c:pt idx="6">
                  <c:v>4.2656094245582237</c:v>
                </c:pt>
              </c:numCache>
            </c:numRef>
          </c:val>
        </c:ser>
        <c:marker val="1"/>
        <c:axId val="80856576"/>
        <c:axId val="80858112"/>
      </c:lineChart>
      <c:catAx>
        <c:axId val="80856576"/>
        <c:scaling>
          <c:orientation val="minMax"/>
        </c:scaling>
        <c:axPos val="b"/>
        <c:numFmt formatCode="General" sourceLinked="1"/>
        <c:tickLblPos val="nextTo"/>
        <c:crossAx val="80858112"/>
        <c:crosses val="autoZero"/>
        <c:auto val="1"/>
        <c:lblAlgn val="ctr"/>
        <c:lblOffset val="100"/>
      </c:catAx>
      <c:valAx>
        <c:axId val="80858112"/>
        <c:scaling>
          <c:orientation val="minMax"/>
        </c:scaling>
        <c:axPos val="l"/>
        <c:numFmt formatCode="0.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0856576"/>
        <c:crosses val="autoZero"/>
        <c:crossBetween val="between"/>
        <c:majorUnit val="4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>
        <c:manualLayout>
          <c:layoutTarget val="inner"/>
          <c:xMode val="edge"/>
          <c:yMode val="edge"/>
          <c:x val="6.8385677525922214E-2"/>
          <c:y val="5.1014483439099249E-2"/>
          <c:w val="0.83227793547649764"/>
          <c:h val="0.83280395612389335"/>
        </c:manualLayout>
      </c:layout>
      <c:lineChart>
        <c:grouping val="standard"/>
        <c:ser>
          <c:idx val="0"/>
          <c:order val="0"/>
          <c:tx>
            <c:strRef>
              <c:f>'Egresos-Camas'!$N$20</c:f>
              <c:strCache>
                <c:ptCount val="1"/>
                <c:pt idx="0">
                  <c:v>H. Honorio D.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'Egresos-Camas'!$M$21:$M$27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'Egresos-Camas'!$N$21:$N$27</c:f>
              <c:numCache>
                <c:formatCode>0.0</c:formatCode>
                <c:ptCount val="7"/>
                <c:pt idx="0">
                  <c:v>62.642975621601828</c:v>
                </c:pt>
                <c:pt idx="1">
                  <c:v>65.967333145592789</c:v>
                </c:pt>
                <c:pt idx="2">
                  <c:v>68.216998795511202</c:v>
                </c:pt>
                <c:pt idx="3">
                  <c:v>67.694724920642514</c:v>
                </c:pt>
                <c:pt idx="4">
                  <c:v>67.747935830220072</c:v>
                </c:pt>
                <c:pt idx="5">
                  <c:v>67.623813810360346</c:v>
                </c:pt>
                <c:pt idx="6">
                  <c:v>70.105572896991859</c:v>
                </c:pt>
              </c:numCache>
            </c:numRef>
          </c:val>
        </c:ser>
        <c:ser>
          <c:idx val="1"/>
          <c:order val="1"/>
          <c:tx>
            <c:strRef>
              <c:f>'Egresos-Camas'!$O$20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'Egresos-Camas'!$M$21:$M$27</c:f>
              <c:numCache>
                <c:formatCode>General</c:formatCode>
                <c:ptCount val="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</c:numCache>
            </c:numRef>
          </c:cat>
          <c:val>
            <c:numRef>
              <c:f>'Egresos-Camas'!$O$21:$O$27</c:f>
              <c:numCache>
                <c:formatCode>0.0</c:formatCode>
                <c:ptCount val="7"/>
                <c:pt idx="0">
                  <c:v>55.257621385256385</c:v>
                </c:pt>
                <c:pt idx="1">
                  <c:v>53.794836787886311</c:v>
                </c:pt>
                <c:pt idx="2">
                  <c:v>59.899903132063294</c:v>
                </c:pt>
                <c:pt idx="3">
                  <c:v>57.8227576753821</c:v>
                </c:pt>
                <c:pt idx="4">
                  <c:v>47.877621885411294</c:v>
                </c:pt>
                <c:pt idx="5">
                  <c:v>47.54319335668464</c:v>
                </c:pt>
                <c:pt idx="6">
                  <c:v>48.152505268326621</c:v>
                </c:pt>
              </c:numCache>
            </c:numRef>
          </c:val>
        </c:ser>
        <c:marker val="1"/>
        <c:axId val="80878208"/>
        <c:axId val="80892288"/>
      </c:lineChart>
      <c:catAx>
        <c:axId val="80878208"/>
        <c:scaling>
          <c:orientation val="minMax"/>
        </c:scaling>
        <c:axPos val="b"/>
        <c:numFmt formatCode="General" sourceLinked="1"/>
        <c:tickLblPos val="nextTo"/>
        <c:crossAx val="80892288"/>
        <c:crosses val="autoZero"/>
        <c:auto val="1"/>
        <c:lblAlgn val="ctr"/>
        <c:lblOffset val="100"/>
      </c:catAx>
      <c:valAx>
        <c:axId val="80892288"/>
        <c:scaling>
          <c:orientation val="minMax"/>
        </c:scaling>
        <c:axPos val="l"/>
        <c:numFmt formatCode="0.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0878208"/>
        <c:crosses val="autoZero"/>
        <c:crossBetween val="between"/>
        <c:majorUnit val="10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'I.Quirurgicas-Mortalidad'!$C$4</c:f>
              <c:strCache>
                <c:ptCount val="1"/>
                <c:pt idx="0">
                  <c:v>H. HONORIO D. 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0840108401084025E-2"/>
                  <c:y val="4.938271604938279E-2"/>
                </c:manualLayout>
              </c:layout>
              <c:showVal val="1"/>
            </c:dLbl>
            <c:dLbl>
              <c:idx val="1"/>
              <c:layout>
                <c:manualLayout>
                  <c:x val="-9.2915214866434379E-3"/>
                  <c:y val="6.3492063492063502E-2"/>
                </c:manualLayout>
              </c:layout>
              <c:showVal val="1"/>
            </c:dLbl>
            <c:dLbl>
              <c:idx val="2"/>
              <c:layout>
                <c:manualLayout>
                  <c:x val="-2.0131629887727452E-2"/>
                  <c:y val="4.938271604938281E-2"/>
                </c:manualLayout>
              </c:layout>
              <c:showVal val="1"/>
            </c:dLbl>
            <c:dLbl>
              <c:idx val="3"/>
              <c:layout>
                <c:manualLayout>
                  <c:x val="-1.8583042973286876E-2"/>
                  <c:y val="5.2910052910052879E-2"/>
                </c:manualLayout>
              </c:layout>
              <c:showVal val="1"/>
            </c:dLbl>
            <c:dLbl>
              <c:idx val="4"/>
              <c:layout>
                <c:manualLayout>
                  <c:x val="-5.5210477992320983E-3"/>
                  <c:y val="5.3024021899895253E-2"/>
                </c:manualLayout>
              </c:layout>
              <c:showVal val="1"/>
            </c:d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Val val="1"/>
          </c:dLbls>
          <c:cat>
            <c:strRef>
              <c:f>'I.Quirurgicas-Mortalidad'!$B$5:$B$11</c:f>
              <c:strCache>
                <c:ptCount val="7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</c:strCache>
            </c:strRef>
          </c:cat>
          <c:val>
            <c:numRef>
              <c:f>'I.Quirurgicas-Mortalidad'!$C$5:$C$11</c:f>
              <c:numCache>
                <c:formatCode>General</c:formatCode>
                <c:ptCount val="7"/>
                <c:pt idx="0">
                  <c:v>11914</c:v>
                </c:pt>
                <c:pt idx="1">
                  <c:v>12615</c:v>
                </c:pt>
                <c:pt idx="2">
                  <c:v>13036</c:v>
                </c:pt>
                <c:pt idx="3">
                  <c:v>12940</c:v>
                </c:pt>
                <c:pt idx="4">
                  <c:v>13807</c:v>
                </c:pt>
                <c:pt idx="5">
                  <c:v>13898</c:v>
                </c:pt>
                <c:pt idx="6">
                  <c:v>11742</c:v>
                </c:pt>
              </c:numCache>
            </c:numRef>
          </c:val>
        </c:ser>
        <c:ser>
          <c:idx val="1"/>
          <c:order val="1"/>
          <c:tx>
            <c:strRef>
              <c:f>'I.Quirurgicas-Mortalidad'!$D$4</c:f>
              <c:strCache>
                <c:ptCount val="1"/>
                <c:pt idx="0">
                  <c:v>H. GOYENECHE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2388695315524584E-2"/>
                  <c:y val="-4.938271604938281E-2"/>
                </c:manualLayout>
              </c:layout>
              <c:showVal val="1"/>
            </c:dLbl>
            <c:dLbl>
              <c:idx val="1"/>
              <c:layout>
                <c:manualLayout>
                  <c:x val="-2.7874564459930345E-2"/>
                  <c:y val="-6.3492063492063502E-2"/>
                </c:manualLayout>
              </c:layout>
              <c:showVal val="1"/>
            </c:dLbl>
            <c:dLbl>
              <c:idx val="2"/>
              <c:layout>
                <c:manualLayout>
                  <c:x val="-3.2520325203252036E-2"/>
                  <c:y val="-5.2910052910052907E-2"/>
                </c:manualLayout>
              </c:layout>
              <c:showVal val="1"/>
            </c:dLbl>
            <c:dLbl>
              <c:idx val="3"/>
              <c:layout>
                <c:manualLayout>
                  <c:x val="-2.4777390631049199E-2"/>
                  <c:y val="-5.9964726631393378E-2"/>
                </c:manualLayout>
              </c:layout>
              <c:showVal val="1"/>
            </c:dLbl>
            <c:dLbl>
              <c:idx val="4"/>
              <c:layout>
                <c:manualLayout>
                  <c:x val="-4.9875305191705091E-3"/>
                  <c:y val="-5.1282035353232593E-2"/>
                </c:manualLayout>
              </c:layout>
              <c:showVal val="1"/>
            </c:dLbl>
            <c:dLbl>
              <c:idx val="5"/>
              <c:layout>
                <c:manualLayout>
                  <c:x val="0"/>
                  <c:y val="-5.1282035353232593E-2"/>
                </c:manualLayout>
              </c:layout>
              <c:showVal val="1"/>
            </c:d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Val val="1"/>
          </c:dLbls>
          <c:cat>
            <c:strRef>
              <c:f>'I.Quirurgicas-Mortalidad'!$B$5:$B$11</c:f>
              <c:strCache>
                <c:ptCount val="7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</c:strCache>
            </c:strRef>
          </c:cat>
          <c:val>
            <c:numRef>
              <c:f>'I.Quirurgicas-Mortalidad'!$D$5:$D$11</c:f>
              <c:numCache>
                <c:formatCode>General</c:formatCode>
                <c:ptCount val="7"/>
                <c:pt idx="0">
                  <c:v>4596</c:v>
                </c:pt>
                <c:pt idx="1">
                  <c:v>3185</c:v>
                </c:pt>
                <c:pt idx="2">
                  <c:v>4890</c:v>
                </c:pt>
                <c:pt idx="3">
                  <c:v>4215</c:v>
                </c:pt>
                <c:pt idx="4">
                  <c:v>4714</c:v>
                </c:pt>
                <c:pt idx="5">
                  <c:v>4395</c:v>
                </c:pt>
                <c:pt idx="6">
                  <c:v>3626</c:v>
                </c:pt>
              </c:numCache>
            </c:numRef>
          </c:val>
        </c:ser>
        <c:marker val="1"/>
        <c:axId val="81032320"/>
        <c:axId val="81033856"/>
      </c:lineChart>
      <c:catAx>
        <c:axId val="81032320"/>
        <c:scaling>
          <c:orientation val="minMax"/>
        </c:scaling>
        <c:axPos val="b"/>
        <c:tickLblPos val="nextTo"/>
        <c:crossAx val="81033856"/>
        <c:crosses val="autoZero"/>
        <c:auto val="1"/>
        <c:lblAlgn val="ctr"/>
        <c:lblOffset val="100"/>
      </c:catAx>
      <c:valAx>
        <c:axId val="81033856"/>
        <c:scaling>
          <c:orientation val="minMax"/>
        </c:scaling>
        <c:axPos val="l"/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1032320"/>
        <c:crosses val="autoZero"/>
        <c:crossBetween val="between"/>
      </c:valAx>
    </c:plotArea>
    <c:plotVisOnly val="1"/>
  </c:chart>
  <c:spPr>
    <a:gradFill>
      <a:gsLst>
        <a:gs pos="0">
          <a:srgbClr val="FFEFD1"/>
        </a:gs>
        <a:gs pos="64999">
          <a:srgbClr val="F0EBD5"/>
        </a:gs>
        <a:gs pos="100000">
          <a:srgbClr val="D1C39F"/>
        </a:gs>
      </a:gsLst>
      <a:lin ang="5400000" scaled="0"/>
    </a:gradFill>
  </c:sp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>
        <c:manualLayout>
          <c:layoutTarget val="inner"/>
          <c:xMode val="edge"/>
          <c:yMode val="edge"/>
          <c:x val="4.4569800614744789E-2"/>
          <c:y val="4.0143360112130481E-2"/>
          <c:w val="0.93502440004831966"/>
          <c:h val="0.79325221273903701"/>
        </c:manualLayout>
      </c:layout>
      <c:lineChart>
        <c:grouping val="standard"/>
        <c:ser>
          <c:idx val="0"/>
          <c:order val="0"/>
          <c:tx>
            <c:strRef>
              <c:f>'I.Quirurgicas-Mortalidad'!$C$16</c:f>
              <c:strCache>
                <c:ptCount val="1"/>
                <c:pt idx="0">
                  <c:v>H. HONORIO D. 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'I.Quirurgicas-Mortalidad'!$B$17:$B$23</c:f>
              <c:strCache>
                <c:ptCount val="7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</c:strCache>
            </c:strRef>
          </c:cat>
          <c:val>
            <c:numRef>
              <c:f>'I.Quirurgicas-Mortalidad'!$C$17:$C$23</c:f>
              <c:numCache>
                <c:formatCode>0.0</c:formatCode>
                <c:ptCount val="7"/>
                <c:pt idx="0">
                  <c:v>1.8138613861386137</c:v>
                </c:pt>
                <c:pt idx="1">
                  <c:v>2.0780974530177425</c:v>
                </c:pt>
                <c:pt idx="2">
                  <c:v>2.0535250945214618</c:v>
                </c:pt>
                <c:pt idx="3">
                  <c:v>2.167784212130448</c:v>
                </c:pt>
                <c:pt idx="4">
                  <c:v>2.2646553370250144</c:v>
                </c:pt>
                <c:pt idx="5">
                  <c:v>2.3117105878683923</c:v>
                </c:pt>
                <c:pt idx="6">
                  <c:v>2.9129886506935687</c:v>
                </c:pt>
              </c:numCache>
            </c:numRef>
          </c:val>
        </c:ser>
        <c:ser>
          <c:idx val="1"/>
          <c:order val="1"/>
          <c:tx>
            <c:strRef>
              <c:f>'I.Quirurgicas-Mortalidad'!$D$16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'I.Quirurgicas-Mortalidad'!$B$17:$B$23</c:f>
              <c:strCache>
                <c:ptCount val="7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</c:strCache>
            </c:strRef>
          </c:cat>
          <c:val>
            <c:numRef>
              <c:f>'I.Quirurgicas-Mortalidad'!$D$17:$D$23</c:f>
              <c:numCache>
                <c:formatCode>0.0</c:formatCode>
                <c:ptCount val="7"/>
                <c:pt idx="0">
                  <c:v>1.8667874943362028</c:v>
                </c:pt>
                <c:pt idx="1">
                  <c:v>1.7945886250690226</c:v>
                </c:pt>
                <c:pt idx="2">
                  <c:v>1.9692251328082067</c:v>
                </c:pt>
                <c:pt idx="3">
                  <c:v>1.3979665940450254</c:v>
                </c:pt>
                <c:pt idx="4">
                  <c:v>1.377283995959967</c:v>
                </c:pt>
                <c:pt idx="5">
                  <c:v>1.3615023474178403</c:v>
                </c:pt>
                <c:pt idx="6">
                  <c:v>1.6015310233682516</c:v>
                </c:pt>
              </c:numCache>
            </c:numRef>
          </c:val>
        </c:ser>
        <c:marker val="1"/>
        <c:axId val="80976896"/>
        <c:axId val="80978688"/>
      </c:lineChart>
      <c:catAx>
        <c:axId val="80976896"/>
        <c:scaling>
          <c:orientation val="minMax"/>
        </c:scaling>
        <c:axPos val="b"/>
        <c:tickLblPos val="nextTo"/>
        <c:crossAx val="80978688"/>
        <c:crosses val="autoZero"/>
        <c:auto val="1"/>
        <c:lblAlgn val="ctr"/>
        <c:lblOffset val="100"/>
      </c:catAx>
      <c:valAx>
        <c:axId val="80978688"/>
        <c:scaling>
          <c:orientation val="minMax"/>
        </c:scaling>
        <c:axPos val="l"/>
        <c:numFmt formatCode="0.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0976896"/>
        <c:crosses val="autoZero"/>
        <c:crossBetween val="between"/>
      </c:valAx>
    </c:plotArea>
    <c:plotVisOnly val="1"/>
  </c:chart>
  <c:spPr>
    <a:gradFill>
      <a:gsLst>
        <a:gs pos="0">
          <a:srgbClr val="8488C4"/>
        </a:gs>
        <a:gs pos="53000">
          <a:srgbClr val="D4DEFF"/>
        </a:gs>
        <a:gs pos="83000">
          <a:srgbClr val="D4DEFF"/>
        </a:gs>
        <a:gs pos="100000">
          <a:srgbClr val="96AB94"/>
        </a:gs>
      </a:gsLst>
      <a:lin ang="5400000" scaled="0"/>
    </a:gra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'I.Quirurgicas-Mortalidad'!$C$28</c:f>
              <c:strCache>
                <c:ptCount val="1"/>
                <c:pt idx="0">
                  <c:v>H. HONORIO D. 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'I.Quirurgicas-Mortalidad'!$B$29:$B$35</c:f>
              <c:strCache>
                <c:ptCount val="7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</c:strCache>
            </c:strRef>
          </c:cat>
          <c:val>
            <c:numRef>
              <c:f>'I.Quirurgicas-Mortalidad'!$C$29:$C$35</c:f>
              <c:numCache>
                <c:formatCode>0.0</c:formatCode>
                <c:ptCount val="7"/>
                <c:pt idx="0">
                  <c:v>2.9267326732673271</c:v>
                </c:pt>
                <c:pt idx="1">
                  <c:v>3.2896957875389177</c:v>
                </c:pt>
                <c:pt idx="2">
                  <c:v>3.1284750537474979</c:v>
                </c:pt>
                <c:pt idx="3">
                  <c:v>3.2535812252362089</c:v>
                </c:pt>
                <c:pt idx="4">
                  <c:v>3.5325568073324423</c:v>
                </c:pt>
                <c:pt idx="5">
                  <c:v>3.453921721503197</c:v>
                </c:pt>
                <c:pt idx="6">
                  <c:v>4.2496847414880206</c:v>
                </c:pt>
              </c:numCache>
            </c:numRef>
          </c:val>
        </c:ser>
        <c:ser>
          <c:idx val="1"/>
          <c:order val="1"/>
          <c:tx>
            <c:strRef>
              <c:f>'I.Quirurgicas-Mortalidad'!$D$28</c:f>
              <c:strCache>
                <c:ptCount val="1"/>
                <c:pt idx="0">
                  <c:v>H. GOYENECHE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'I.Quirurgicas-Mortalidad'!$B$29:$B$35</c:f>
              <c:strCache>
                <c:ptCount val="7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</c:strCache>
            </c:strRef>
          </c:cat>
          <c:val>
            <c:numRef>
              <c:f>'I.Quirurgicas-Mortalidad'!$D$29:$D$35</c:f>
              <c:numCache>
                <c:formatCode>0.0</c:formatCode>
                <c:ptCount val="7"/>
                <c:pt idx="0">
                  <c:v>2.936112369732669</c:v>
                </c:pt>
                <c:pt idx="1">
                  <c:v>2.6228602981778022</c:v>
                </c:pt>
                <c:pt idx="2">
                  <c:v>2.6561641326250229</c:v>
                </c:pt>
                <c:pt idx="3">
                  <c:v>1.8700072621641251</c:v>
                </c:pt>
                <c:pt idx="4">
                  <c:v>1.992470847488752</c:v>
                </c:pt>
                <c:pt idx="5">
                  <c:v>1.9812206572769953</c:v>
                </c:pt>
                <c:pt idx="6">
                  <c:v>2.2965350523771155</c:v>
                </c:pt>
              </c:numCache>
            </c:numRef>
          </c:val>
        </c:ser>
        <c:marker val="1"/>
        <c:axId val="81068032"/>
        <c:axId val="81069568"/>
      </c:lineChart>
      <c:catAx>
        <c:axId val="81068032"/>
        <c:scaling>
          <c:orientation val="minMax"/>
        </c:scaling>
        <c:axPos val="b"/>
        <c:tickLblPos val="nextTo"/>
        <c:crossAx val="81069568"/>
        <c:crosses val="autoZero"/>
        <c:auto val="1"/>
        <c:lblAlgn val="ctr"/>
        <c:lblOffset val="100"/>
      </c:catAx>
      <c:valAx>
        <c:axId val="81069568"/>
        <c:scaling>
          <c:orientation val="minMax"/>
        </c:scaling>
        <c:axPos val="l"/>
        <c:numFmt formatCode="0.0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1068032"/>
        <c:crosses val="autoZero"/>
        <c:crossBetween val="between"/>
      </c:valAx>
    </c:plotArea>
    <c:plotVisOnly val="1"/>
  </c:chart>
  <c:spPr>
    <a:gradFill>
      <a:gsLst>
        <a:gs pos="0">
          <a:srgbClr val="FBEAC7"/>
        </a:gs>
        <a:gs pos="17999">
          <a:srgbClr val="FEE7F2"/>
        </a:gs>
        <a:gs pos="36000">
          <a:srgbClr val="FAC77D"/>
        </a:gs>
        <a:gs pos="61000">
          <a:srgbClr val="FBA97D"/>
        </a:gs>
        <a:gs pos="82001">
          <a:srgbClr val="FBD49C"/>
        </a:gs>
        <a:gs pos="100000">
          <a:srgbClr val="FEE7F2"/>
        </a:gs>
      </a:gsLst>
      <a:lin ang="5400000" scaled="0"/>
    </a:gra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95249</xdr:colOff>
      <xdr:row>1</xdr:row>
      <xdr:rowOff>142875</xdr:rowOff>
    </xdr:from>
    <xdr:to>
      <xdr:col>11</xdr:col>
      <xdr:colOff>11906</xdr:colOff>
      <xdr:row>14</xdr:row>
      <xdr:rowOff>11906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95250</xdr:colOff>
      <xdr:row>14</xdr:row>
      <xdr:rowOff>178593</xdr:rowOff>
    </xdr:from>
    <xdr:to>
      <xdr:col>10</xdr:col>
      <xdr:colOff>738188</xdr:colOff>
      <xdr:row>27</xdr:row>
      <xdr:rowOff>166688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202408</xdr:colOff>
      <xdr:row>28</xdr:row>
      <xdr:rowOff>190499</xdr:rowOff>
    </xdr:from>
    <xdr:to>
      <xdr:col>11</xdr:col>
      <xdr:colOff>23813</xdr:colOff>
      <xdr:row>41</xdr:row>
      <xdr:rowOff>35719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130971</xdr:colOff>
      <xdr:row>2</xdr:row>
      <xdr:rowOff>178593</xdr:rowOff>
    </xdr:from>
    <xdr:to>
      <xdr:col>22</xdr:col>
      <xdr:colOff>11908</xdr:colOff>
      <xdr:row>17</xdr:row>
      <xdr:rowOff>59531</xdr:rowOff>
    </xdr:to>
    <xdr:graphicFrame macro="">
      <xdr:nvGraphicFramePr>
        <xdr:cNvPr id="10" name="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130971</xdr:colOff>
      <xdr:row>17</xdr:row>
      <xdr:rowOff>190499</xdr:rowOff>
    </xdr:from>
    <xdr:to>
      <xdr:col>22</xdr:col>
      <xdr:colOff>11908</xdr:colOff>
      <xdr:row>32</xdr:row>
      <xdr:rowOff>71437</xdr:rowOff>
    </xdr:to>
    <xdr:graphicFrame macro="">
      <xdr:nvGraphicFramePr>
        <xdr:cNvPr id="11" name="10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9</xdr:col>
      <xdr:colOff>83343</xdr:colOff>
      <xdr:row>31</xdr:row>
      <xdr:rowOff>59532</xdr:rowOff>
    </xdr:from>
    <xdr:ext cx="762388" cy="248851"/>
    <xdr:sp macro="" textlink="">
      <xdr:nvSpPr>
        <xdr:cNvPr id="12" name="11 CuadroTexto"/>
        <xdr:cNvSpPr txBox="1"/>
      </xdr:nvSpPr>
      <xdr:spPr>
        <a:xfrm>
          <a:off x="6203156" y="5965032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9</xdr:col>
      <xdr:colOff>166687</xdr:colOff>
      <xdr:row>36</xdr:row>
      <xdr:rowOff>95251</xdr:rowOff>
    </xdr:from>
    <xdr:ext cx="925125" cy="248851"/>
    <xdr:sp macro="" textlink="">
      <xdr:nvSpPr>
        <xdr:cNvPr id="13" name="12 CuadroTexto"/>
        <xdr:cNvSpPr txBox="1"/>
      </xdr:nvSpPr>
      <xdr:spPr>
        <a:xfrm>
          <a:off x="6286500" y="6953251"/>
          <a:ext cx="9251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Goyeneche</a:t>
          </a:r>
        </a:p>
      </xdr:txBody>
    </xdr:sp>
    <xdr:clientData/>
  </xdr:oneCellAnchor>
  <xdr:oneCellAnchor>
    <xdr:from>
      <xdr:col>8</xdr:col>
      <xdr:colOff>273843</xdr:colOff>
      <xdr:row>17</xdr:row>
      <xdr:rowOff>95250</xdr:rowOff>
    </xdr:from>
    <xdr:ext cx="762388" cy="248851"/>
    <xdr:sp macro="" textlink="">
      <xdr:nvSpPr>
        <xdr:cNvPr id="14" name="13 CuadroTexto"/>
        <xdr:cNvSpPr txBox="1"/>
      </xdr:nvSpPr>
      <xdr:spPr>
        <a:xfrm>
          <a:off x="5631656" y="3333750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8</xdr:col>
      <xdr:colOff>595312</xdr:colOff>
      <xdr:row>23</xdr:row>
      <xdr:rowOff>166688</xdr:rowOff>
    </xdr:from>
    <xdr:ext cx="925125" cy="248851"/>
    <xdr:sp macro="" textlink="">
      <xdr:nvSpPr>
        <xdr:cNvPr id="15" name="14 CuadroTexto"/>
        <xdr:cNvSpPr txBox="1"/>
      </xdr:nvSpPr>
      <xdr:spPr>
        <a:xfrm>
          <a:off x="5953125" y="4548188"/>
          <a:ext cx="9251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Goyeneche</a:t>
          </a:r>
        </a:p>
      </xdr:txBody>
    </xdr:sp>
    <xdr:clientData/>
  </xdr:oneCellAnchor>
  <xdr:oneCellAnchor>
    <xdr:from>
      <xdr:col>9</xdr:col>
      <xdr:colOff>428624</xdr:colOff>
      <xdr:row>2</xdr:row>
      <xdr:rowOff>130969</xdr:rowOff>
    </xdr:from>
    <xdr:ext cx="762388" cy="248851"/>
    <xdr:sp macro="" textlink="">
      <xdr:nvSpPr>
        <xdr:cNvPr id="16" name="15 CuadroTexto"/>
        <xdr:cNvSpPr txBox="1"/>
      </xdr:nvSpPr>
      <xdr:spPr>
        <a:xfrm>
          <a:off x="6548437" y="511969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20</xdr:col>
      <xdr:colOff>333375</xdr:colOff>
      <xdr:row>5</xdr:row>
      <xdr:rowOff>71437</xdr:rowOff>
    </xdr:from>
    <xdr:ext cx="762388" cy="248851"/>
    <xdr:sp macro="" textlink="">
      <xdr:nvSpPr>
        <xdr:cNvPr id="17" name="16 CuadroTexto"/>
        <xdr:cNvSpPr txBox="1"/>
      </xdr:nvSpPr>
      <xdr:spPr>
        <a:xfrm>
          <a:off x="14704219" y="1023937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20</xdr:col>
      <xdr:colOff>142875</xdr:colOff>
      <xdr:row>20</xdr:row>
      <xdr:rowOff>107156</xdr:rowOff>
    </xdr:from>
    <xdr:ext cx="762388" cy="248851"/>
    <xdr:sp macro="" textlink="">
      <xdr:nvSpPr>
        <xdr:cNvPr id="18" name="17 CuadroTexto"/>
        <xdr:cNvSpPr txBox="1"/>
      </xdr:nvSpPr>
      <xdr:spPr>
        <a:xfrm>
          <a:off x="14513719" y="3917156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19</xdr:col>
      <xdr:colOff>702469</xdr:colOff>
      <xdr:row>23</xdr:row>
      <xdr:rowOff>142875</xdr:rowOff>
    </xdr:from>
    <xdr:ext cx="925125" cy="248851"/>
    <xdr:sp macro="" textlink="">
      <xdr:nvSpPr>
        <xdr:cNvPr id="19" name="18 CuadroTexto"/>
        <xdr:cNvSpPr txBox="1"/>
      </xdr:nvSpPr>
      <xdr:spPr>
        <a:xfrm>
          <a:off x="14311313" y="4524375"/>
          <a:ext cx="9251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Goyeneche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0.18111</cdr:x>
      <cdr:y>0.24414</cdr:y>
    </cdr:from>
    <cdr:to>
      <cdr:x>0.321</cdr:x>
      <cdr:y>0.57805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950941" y="572639"/>
          <a:ext cx="734518" cy="783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100" b="1" i="1">
              <a:solidFill>
                <a:srgbClr val="FF0000"/>
              </a:solidFill>
            </a:rPr>
            <a:t>EGRESOS HOSPITALARIOS</a:t>
          </a:r>
        </a:p>
      </cdr:txBody>
    </cdr:sp>
  </cdr:relSizeAnchor>
  <cdr:relSizeAnchor xmlns:cdr="http://schemas.openxmlformats.org/drawingml/2006/chartDrawing">
    <cdr:from>
      <cdr:x>0.76644</cdr:x>
      <cdr:y>0.61015</cdr:y>
    </cdr:from>
    <cdr:to>
      <cdr:x>0.94059</cdr:x>
      <cdr:y>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4024313" y="144065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000" b="1"/>
            <a:t>H. Goyeneche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0.17278</cdr:x>
      <cdr:y>0.31449</cdr:y>
    </cdr:from>
    <cdr:to>
      <cdr:x>0.31216</cdr:x>
      <cdr:y>0.64841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901043" y="775099"/>
          <a:ext cx="726873" cy="822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100" b="1" i="1">
              <a:solidFill>
                <a:srgbClr val="FF0000"/>
              </a:solidFill>
            </a:rPr>
            <a:t>ESTANCIAS HOSPITALARIAS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0.25323</cdr:x>
      <cdr:y>0.32631</cdr:y>
    </cdr:from>
    <cdr:to>
      <cdr:x>0.39363</cdr:x>
      <cdr:y>0.66022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305487" y="757601"/>
          <a:ext cx="723830" cy="7752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100" b="1" i="1">
              <a:solidFill>
                <a:srgbClr val="FF0000"/>
              </a:solidFill>
            </a:rPr>
            <a:t>CAMAS DISPONIBLES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0.14153</cdr:x>
      <cdr:y>0.64348</cdr:y>
    </cdr:from>
    <cdr:to>
      <cdr:x>0.28193</cdr:x>
      <cdr:y>0.97739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738050" y="1762124"/>
          <a:ext cx="732177" cy="9143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100" b="1" i="1">
              <a:solidFill>
                <a:srgbClr val="FF0000"/>
              </a:solidFill>
            </a:rPr>
            <a:t>PROMEDIO DE PERMANENCIA</a:t>
          </a:r>
        </a:p>
      </cdr:txBody>
    </cdr:sp>
  </cdr:relSizeAnchor>
  <cdr:relSizeAnchor xmlns:cdr="http://schemas.openxmlformats.org/drawingml/2006/chartDrawing">
    <cdr:from>
      <cdr:x>0.67123</cdr:x>
      <cdr:y>0.45217</cdr:y>
    </cdr:from>
    <cdr:to>
      <cdr:x>0.84657</cdr:x>
      <cdr:y>0.78609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500435" y="12382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000" b="1"/>
            <a:t>H. Goyeneche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0.11641</cdr:x>
      <cdr:y>0.54783</cdr:y>
    </cdr:from>
    <cdr:to>
      <cdr:x>0.25681</cdr:x>
      <cdr:y>0.88174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607081" y="1500187"/>
          <a:ext cx="732177" cy="9143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100" b="1" i="1">
              <a:solidFill>
                <a:srgbClr val="FF0000"/>
              </a:solidFill>
            </a:rPr>
            <a:t>% OCUPACION AL DE CAMAS 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</xdr:colOff>
      <xdr:row>0</xdr:row>
      <xdr:rowOff>185737</xdr:rowOff>
    </xdr:from>
    <xdr:to>
      <xdr:col>14</xdr:col>
      <xdr:colOff>47626</xdr:colOff>
      <xdr:row>13</xdr:row>
      <xdr:rowOff>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119061</xdr:colOff>
      <xdr:row>1</xdr:row>
      <xdr:rowOff>95251</xdr:rowOff>
    </xdr:from>
    <xdr:ext cx="2078133" cy="264560"/>
    <xdr:sp macro="" textlink="">
      <xdr:nvSpPr>
        <xdr:cNvPr id="4" name="3 CuadroTexto"/>
        <xdr:cNvSpPr txBox="1"/>
      </xdr:nvSpPr>
      <xdr:spPr>
        <a:xfrm>
          <a:off x="4226717" y="285751"/>
          <a:ext cx="207813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 b="1" i="1">
              <a:solidFill>
                <a:srgbClr val="FF0000"/>
              </a:solidFill>
            </a:rPr>
            <a:t>INTERVENCIONES QUIRURGICAS</a:t>
          </a:r>
        </a:p>
      </xdr:txBody>
    </xdr:sp>
    <xdr:clientData/>
  </xdr:oneCellAnchor>
  <xdr:twoCellAnchor>
    <xdr:from>
      <xdr:col>4</xdr:col>
      <xdr:colOff>750093</xdr:colOff>
      <xdr:row>14</xdr:row>
      <xdr:rowOff>0</xdr:rowOff>
    </xdr:from>
    <xdr:to>
      <xdr:col>14</xdr:col>
      <xdr:colOff>11907</xdr:colOff>
      <xdr:row>25</xdr:row>
      <xdr:rowOff>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11906</xdr:colOff>
      <xdr:row>26</xdr:row>
      <xdr:rowOff>0</xdr:rowOff>
    </xdr:from>
    <xdr:to>
      <xdr:col>14</xdr:col>
      <xdr:colOff>11905</xdr:colOff>
      <xdr:row>37</xdr:row>
      <xdr:rowOff>11906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6</xdr:col>
      <xdr:colOff>226219</xdr:colOff>
      <xdr:row>15</xdr:row>
      <xdr:rowOff>107156</xdr:rowOff>
    </xdr:from>
    <xdr:ext cx="1157240" cy="264560"/>
    <xdr:sp macro="" textlink="">
      <xdr:nvSpPr>
        <xdr:cNvPr id="7" name="6 CuadroTexto"/>
        <xdr:cNvSpPr txBox="1"/>
      </xdr:nvSpPr>
      <xdr:spPr>
        <a:xfrm>
          <a:off x="4333875" y="3155156"/>
          <a:ext cx="11572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 b="1" i="1">
              <a:solidFill>
                <a:srgbClr val="FF0000"/>
              </a:solidFill>
            </a:rPr>
            <a:t>Mortalidad Neta</a:t>
          </a:r>
        </a:p>
      </xdr:txBody>
    </xdr:sp>
    <xdr:clientData/>
  </xdr:oneCellAnchor>
  <xdr:oneCellAnchor>
    <xdr:from>
      <xdr:col>5</xdr:col>
      <xdr:colOff>547688</xdr:colOff>
      <xdr:row>34</xdr:row>
      <xdr:rowOff>23813</xdr:rowOff>
    </xdr:from>
    <xdr:ext cx="1198213" cy="264560"/>
    <xdr:sp macro="" textlink="">
      <xdr:nvSpPr>
        <xdr:cNvPr id="8" name="7 CuadroTexto"/>
        <xdr:cNvSpPr txBox="1"/>
      </xdr:nvSpPr>
      <xdr:spPr>
        <a:xfrm>
          <a:off x="3893344" y="6881813"/>
          <a:ext cx="119821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 b="1" i="1">
              <a:solidFill>
                <a:srgbClr val="FF0000"/>
              </a:solidFill>
            </a:rPr>
            <a:t>Mortalidad Bruta</a:t>
          </a:r>
        </a:p>
      </xdr:txBody>
    </xdr:sp>
    <xdr:clientData/>
  </xdr:oneCellAnchor>
  <xdr:oneCellAnchor>
    <xdr:from>
      <xdr:col>14</xdr:col>
      <xdr:colOff>571500</xdr:colOff>
      <xdr:row>13</xdr:row>
      <xdr:rowOff>83344</xdr:rowOff>
    </xdr:from>
    <xdr:ext cx="184731" cy="264560"/>
    <xdr:sp macro="" textlink="">
      <xdr:nvSpPr>
        <xdr:cNvPr id="9" name="8 CuadroTexto"/>
        <xdr:cNvSpPr txBox="1"/>
      </xdr:nvSpPr>
      <xdr:spPr>
        <a:xfrm>
          <a:off x="10775156" y="2559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11</xdr:col>
      <xdr:colOff>547688</xdr:colOff>
      <xdr:row>15</xdr:row>
      <xdr:rowOff>0</xdr:rowOff>
    </xdr:from>
    <xdr:ext cx="762388" cy="248851"/>
    <xdr:sp macro="" textlink="">
      <xdr:nvSpPr>
        <xdr:cNvPr id="10" name="9 CuadroTexto"/>
        <xdr:cNvSpPr txBox="1"/>
      </xdr:nvSpPr>
      <xdr:spPr>
        <a:xfrm>
          <a:off x="8465344" y="3048000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12</xdr:col>
      <xdr:colOff>369094</xdr:colOff>
      <xdr:row>20</xdr:row>
      <xdr:rowOff>47626</xdr:rowOff>
    </xdr:from>
    <xdr:ext cx="925125" cy="248851"/>
    <xdr:sp macro="" textlink="">
      <xdr:nvSpPr>
        <xdr:cNvPr id="11" name="10 CuadroTexto"/>
        <xdr:cNvSpPr txBox="1"/>
      </xdr:nvSpPr>
      <xdr:spPr>
        <a:xfrm>
          <a:off x="9048750" y="4048126"/>
          <a:ext cx="9251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Goyeneche</a:t>
          </a:r>
        </a:p>
      </xdr:txBody>
    </xdr:sp>
    <xdr:clientData/>
  </xdr:oneCellAnchor>
  <xdr:oneCellAnchor>
    <xdr:from>
      <xdr:col>12</xdr:col>
      <xdr:colOff>535782</xdr:colOff>
      <xdr:row>28</xdr:row>
      <xdr:rowOff>47625</xdr:rowOff>
    </xdr:from>
    <xdr:ext cx="762388" cy="248851"/>
    <xdr:sp macro="" textlink="">
      <xdr:nvSpPr>
        <xdr:cNvPr id="12" name="11 CuadroTexto"/>
        <xdr:cNvSpPr txBox="1"/>
      </xdr:nvSpPr>
      <xdr:spPr>
        <a:xfrm>
          <a:off x="9215438" y="5762625"/>
          <a:ext cx="76238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Honorio</a:t>
          </a:r>
        </a:p>
      </xdr:txBody>
    </xdr:sp>
    <xdr:clientData/>
  </xdr:oneCellAnchor>
  <xdr:oneCellAnchor>
    <xdr:from>
      <xdr:col>12</xdr:col>
      <xdr:colOff>369094</xdr:colOff>
      <xdr:row>32</xdr:row>
      <xdr:rowOff>119063</xdr:rowOff>
    </xdr:from>
    <xdr:ext cx="925125" cy="248851"/>
    <xdr:sp macro="" textlink="">
      <xdr:nvSpPr>
        <xdr:cNvPr id="13" name="12 CuadroTexto"/>
        <xdr:cNvSpPr txBox="1"/>
      </xdr:nvSpPr>
      <xdr:spPr>
        <a:xfrm>
          <a:off x="9048750" y="6596063"/>
          <a:ext cx="9251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00" b="1"/>
            <a:t>H. Goyeneche</a:t>
          </a:r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0.77743</cdr:x>
      <cdr:y>0.25979</cdr:y>
    </cdr:from>
    <cdr:to>
      <cdr:x>0.90994</cdr:x>
      <cdr:y>0.62655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364957" y="6477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000" b="1"/>
            <a:t>H. Honorio</a:t>
          </a:r>
        </a:p>
      </cdr:txBody>
    </cdr:sp>
  </cdr:relSizeAnchor>
  <cdr:relSizeAnchor xmlns:cdr="http://schemas.openxmlformats.org/drawingml/2006/chartDrawing">
    <cdr:from>
      <cdr:x>0.77916</cdr:x>
      <cdr:y>0.63324</cdr:y>
    </cdr:from>
    <cdr:to>
      <cdr:x>0.91166</cdr:x>
      <cdr:y>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5376863" y="15906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000" b="1"/>
        </a:p>
        <a:p xmlns:a="http://schemas.openxmlformats.org/drawingml/2006/main">
          <a:r>
            <a:rPr lang="es-ES" sz="1000" b="1"/>
            <a:t>H. Goyeneche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45"/>
  <sheetViews>
    <sheetView tabSelected="1" zoomScale="80" zoomScaleNormal="80" workbookViewId="0">
      <selection activeCell="L36" sqref="L36"/>
    </sheetView>
  </sheetViews>
  <sheetFormatPr baseColWidth="10" defaultRowHeight="15"/>
  <cols>
    <col min="1" max="1" width="3" customWidth="1"/>
    <col min="2" max="2" width="8.5703125" customWidth="1"/>
    <col min="3" max="3" width="12.140625" customWidth="1"/>
    <col min="4" max="4" width="13.85546875" customWidth="1"/>
    <col min="12" max="12" width="6.7109375" customWidth="1"/>
    <col min="14" max="14" width="12.5703125" customWidth="1"/>
    <col min="15" max="15" width="13" customWidth="1"/>
  </cols>
  <sheetData>
    <row r="1" spans="2:15">
      <c r="B1" s="21" t="s">
        <v>32</v>
      </c>
    </row>
    <row r="3" spans="2:15">
      <c r="B3" s="18" t="s">
        <v>21</v>
      </c>
      <c r="C3" s="2"/>
      <c r="D3" s="16"/>
      <c r="E3" s="2"/>
      <c r="F3" s="2"/>
      <c r="M3" s="26" t="s">
        <v>30</v>
      </c>
      <c r="N3" s="19"/>
      <c r="O3" s="19"/>
    </row>
    <row r="4" spans="2:15">
      <c r="B4" s="4" t="s">
        <v>26</v>
      </c>
      <c r="C4" s="4" t="s">
        <v>23</v>
      </c>
      <c r="D4" s="4" t="s">
        <v>24</v>
      </c>
      <c r="E4" s="2"/>
      <c r="F4" s="2"/>
      <c r="M4" s="4" t="s">
        <v>26</v>
      </c>
      <c r="N4" s="4" t="s">
        <v>23</v>
      </c>
      <c r="O4" s="4" t="s">
        <v>24</v>
      </c>
    </row>
    <row r="5" spans="2:15">
      <c r="B5" s="22">
        <v>2007</v>
      </c>
      <c r="C5" s="23">
        <v>25250</v>
      </c>
      <c r="D5" s="23">
        <v>9928</v>
      </c>
      <c r="E5" s="15"/>
      <c r="F5" s="14"/>
      <c r="M5" s="22">
        <v>2007</v>
      </c>
      <c r="N5" s="5">
        <f t="shared" ref="N5:O11" si="0">+C18/C5</f>
        <v>6.0276435643564357</v>
      </c>
      <c r="O5" s="5">
        <f t="shared" si="0"/>
        <v>5.3968573730862204</v>
      </c>
    </row>
    <row r="6" spans="2:15">
      <c r="B6" s="22">
        <v>2008</v>
      </c>
      <c r="C6" s="23">
        <v>26659</v>
      </c>
      <c r="D6" s="23">
        <v>10650</v>
      </c>
      <c r="E6" s="15"/>
      <c r="F6" s="14"/>
      <c r="M6" s="22">
        <v>2008</v>
      </c>
      <c r="N6" s="5">
        <f t="shared" si="0"/>
        <v>6.150830863873364</v>
      </c>
      <c r="O6" s="5">
        <f t="shared" si="0"/>
        <v>4.8836619718309855</v>
      </c>
    </row>
    <row r="7" spans="2:15">
      <c r="B7" s="22">
        <v>2009</v>
      </c>
      <c r="C7" s="23">
        <v>26978</v>
      </c>
      <c r="D7" s="23">
        <v>10891</v>
      </c>
      <c r="E7" s="15"/>
      <c r="F7" s="14"/>
      <c r="M7" s="22">
        <v>2009</v>
      </c>
      <c r="N7" s="5">
        <f t="shared" si="0"/>
        <v>6.3609607828601078</v>
      </c>
      <c r="O7" s="5">
        <f t="shared" si="0"/>
        <v>5.1099990818106695</v>
      </c>
    </row>
    <row r="8" spans="2:15">
      <c r="B8" s="22">
        <v>2010</v>
      </c>
      <c r="C8" s="23">
        <v>26248</v>
      </c>
      <c r="D8" s="23">
        <v>11016</v>
      </c>
      <c r="E8" s="15"/>
      <c r="F8" s="14"/>
      <c r="M8" s="22">
        <v>2010</v>
      </c>
      <c r="N8" s="5">
        <f t="shared" si="0"/>
        <v>6.4673117951843953</v>
      </c>
      <c r="O8" s="5">
        <f t="shared" si="0"/>
        <v>5.0931372549019605</v>
      </c>
    </row>
    <row r="9" spans="2:15">
      <c r="B9" s="22">
        <v>2011</v>
      </c>
      <c r="C9" s="23">
        <v>26185</v>
      </c>
      <c r="D9" s="23">
        <v>10918</v>
      </c>
      <c r="E9" s="15"/>
      <c r="F9" s="14"/>
      <c r="M9" s="22">
        <v>2011</v>
      </c>
      <c r="N9" s="5">
        <f t="shared" si="0"/>
        <v>6.5930112659919802</v>
      </c>
      <c r="O9" s="5">
        <f t="shared" si="0"/>
        <v>4.6726506686206264</v>
      </c>
    </row>
    <row r="10" spans="2:15">
      <c r="B10" s="22">
        <v>2012</v>
      </c>
      <c r="C10" s="23">
        <v>25652</v>
      </c>
      <c r="D10" s="23">
        <v>10866</v>
      </c>
      <c r="E10" s="15"/>
      <c r="F10" s="14"/>
      <c r="M10" s="22">
        <v>2012</v>
      </c>
      <c r="N10" s="5">
        <f t="shared" si="0"/>
        <v>6.6477857476999844</v>
      </c>
      <c r="O10" s="5">
        <f t="shared" si="0"/>
        <v>4.4469906129210379</v>
      </c>
    </row>
    <row r="11" spans="2:15">
      <c r="B11" s="24">
        <v>2013</v>
      </c>
      <c r="C11" s="6">
        <v>23790</v>
      </c>
      <c r="D11" s="6">
        <v>11035</v>
      </c>
      <c r="E11" s="15"/>
      <c r="F11" s="14"/>
      <c r="M11" s="24">
        <v>2013</v>
      </c>
      <c r="N11" s="5">
        <f t="shared" si="0"/>
        <v>7.4108869272803695</v>
      </c>
      <c r="O11" s="5">
        <f t="shared" si="0"/>
        <v>4.2656094245582237</v>
      </c>
    </row>
    <row r="12" spans="2:15">
      <c r="N12" s="25"/>
      <c r="O12" s="25"/>
    </row>
    <row r="14" spans="2:15">
      <c r="N14" s="12"/>
      <c r="O14" s="12"/>
    </row>
    <row r="16" spans="2:15">
      <c r="B16" s="17" t="s">
        <v>22</v>
      </c>
    </row>
    <row r="17" spans="2:17">
      <c r="B17" s="4" t="s">
        <v>26</v>
      </c>
      <c r="C17" s="4" t="s">
        <v>23</v>
      </c>
      <c r="D17" s="4" t="s">
        <v>24</v>
      </c>
      <c r="Q17" s="20"/>
    </row>
    <row r="18" spans="2:17">
      <c r="B18" s="22">
        <v>2007</v>
      </c>
      <c r="C18" s="23">
        <v>152198</v>
      </c>
      <c r="D18" s="23">
        <v>53580</v>
      </c>
      <c r="P18" s="20"/>
      <c r="Q18" s="20"/>
    </row>
    <row r="19" spans="2:17">
      <c r="B19" s="22">
        <v>2008</v>
      </c>
      <c r="C19" s="23">
        <v>163975</v>
      </c>
      <c r="D19" s="23">
        <v>52011</v>
      </c>
      <c r="M19" s="17" t="s">
        <v>31</v>
      </c>
      <c r="P19" s="20"/>
      <c r="Q19" s="20"/>
    </row>
    <row r="20" spans="2:17">
      <c r="B20" s="22">
        <v>2009</v>
      </c>
      <c r="C20" s="23">
        <v>171606</v>
      </c>
      <c r="D20" s="23">
        <v>55653</v>
      </c>
      <c r="M20" s="4" t="s">
        <v>26</v>
      </c>
      <c r="N20" s="4" t="s">
        <v>23</v>
      </c>
      <c r="O20" s="4" t="s">
        <v>24</v>
      </c>
    </row>
    <row r="21" spans="2:17">
      <c r="B21" s="22">
        <v>2010</v>
      </c>
      <c r="C21" s="23">
        <v>169754</v>
      </c>
      <c r="D21" s="23">
        <v>56106</v>
      </c>
      <c r="M21" s="22">
        <v>2007</v>
      </c>
      <c r="N21" s="5">
        <v>62.642975621601828</v>
      </c>
      <c r="O21" s="5">
        <v>55.257621385256385</v>
      </c>
    </row>
    <row r="22" spans="2:17">
      <c r="B22" s="22">
        <v>2011</v>
      </c>
      <c r="C22" s="23">
        <v>172638</v>
      </c>
      <c r="D22" s="23">
        <v>51016</v>
      </c>
      <c r="M22" s="22">
        <v>2008</v>
      </c>
      <c r="N22" s="5">
        <v>65.967333145592789</v>
      </c>
      <c r="O22" s="5">
        <v>53.794836787886311</v>
      </c>
    </row>
    <row r="23" spans="2:17">
      <c r="B23" s="22">
        <v>2012</v>
      </c>
      <c r="C23" s="23">
        <v>170529</v>
      </c>
      <c r="D23" s="23">
        <v>48321</v>
      </c>
      <c r="M23" s="22">
        <v>2009</v>
      </c>
      <c r="N23" s="5">
        <v>68.216998795511202</v>
      </c>
      <c r="O23" s="5">
        <v>59.899903132063294</v>
      </c>
    </row>
    <row r="24" spans="2:17">
      <c r="B24" s="24">
        <v>2013</v>
      </c>
      <c r="C24" s="6">
        <v>176305</v>
      </c>
      <c r="D24" s="6">
        <v>47071</v>
      </c>
      <c r="M24" s="22">
        <v>2010</v>
      </c>
      <c r="N24" s="5">
        <v>67.694724920642514</v>
      </c>
      <c r="O24" s="5">
        <v>57.8227576753821</v>
      </c>
    </row>
    <row r="25" spans="2:17">
      <c r="M25" s="22">
        <v>2011</v>
      </c>
      <c r="N25" s="5">
        <v>67.747935830220072</v>
      </c>
      <c r="O25" s="5">
        <v>47.877621885411294</v>
      </c>
    </row>
    <row r="26" spans="2:17">
      <c r="M26" s="22">
        <v>2012</v>
      </c>
      <c r="N26" s="5">
        <v>67.623813810360346</v>
      </c>
      <c r="O26" s="5">
        <v>47.54319335668464</v>
      </c>
    </row>
    <row r="27" spans="2:17">
      <c r="M27" s="24">
        <v>2013</v>
      </c>
      <c r="N27" s="5">
        <v>70.105572896991859</v>
      </c>
      <c r="O27" s="5">
        <v>48.152505268326621</v>
      </c>
    </row>
    <row r="28" spans="2:17">
      <c r="N28" s="25"/>
      <c r="O28" s="25"/>
    </row>
    <row r="30" spans="2:17">
      <c r="B30" s="18" t="s">
        <v>25</v>
      </c>
      <c r="C30" s="2"/>
      <c r="D30" s="16"/>
    </row>
    <row r="31" spans="2:17">
      <c r="B31" s="4" t="s">
        <v>26</v>
      </c>
      <c r="C31" s="4" t="s">
        <v>23</v>
      </c>
      <c r="D31" s="4" t="s">
        <v>24</v>
      </c>
    </row>
    <row r="32" spans="2:17">
      <c r="B32" s="22">
        <v>2007</v>
      </c>
      <c r="C32" s="23">
        <v>666</v>
      </c>
      <c r="D32" s="23">
        <v>266</v>
      </c>
    </row>
    <row r="33" spans="2:17">
      <c r="B33" s="22">
        <v>2008</v>
      </c>
      <c r="C33" s="23">
        <v>681</v>
      </c>
      <c r="D33" s="23">
        <v>265</v>
      </c>
      <c r="Q33" s="20"/>
    </row>
    <row r="34" spans="2:17">
      <c r="B34" s="22">
        <v>2009</v>
      </c>
      <c r="C34" s="23">
        <v>689</v>
      </c>
      <c r="D34" s="23">
        <v>255</v>
      </c>
      <c r="P34" s="20"/>
      <c r="Q34" s="20"/>
    </row>
    <row r="35" spans="2:17">
      <c r="B35" s="22">
        <v>2010</v>
      </c>
      <c r="C35" s="23">
        <v>687</v>
      </c>
      <c r="D35" s="23">
        <v>266</v>
      </c>
    </row>
    <row r="36" spans="2:17">
      <c r="B36" s="22">
        <v>2011</v>
      </c>
      <c r="C36" s="23">
        <v>698</v>
      </c>
      <c r="D36" s="23">
        <v>292</v>
      </c>
    </row>
    <row r="37" spans="2:17">
      <c r="B37" s="22">
        <v>2012</v>
      </c>
      <c r="C37" s="23">
        <v>691</v>
      </c>
      <c r="D37" s="23">
        <v>278</v>
      </c>
    </row>
    <row r="38" spans="2:17">
      <c r="B38" s="24">
        <v>2013</v>
      </c>
      <c r="C38" s="6">
        <v>689</v>
      </c>
      <c r="D38" s="6">
        <v>268</v>
      </c>
    </row>
    <row r="42" spans="2:17">
      <c r="C42" s="19"/>
      <c r="D42" s="19"/>
      <c r="F42" s="20"/>
    </row>
    <row r="43" spans="2:17">
      <c r="C43" s="19"/>
      <c r="D43" s="19"/>
      <c r="E43" s="20"/>
      <c r="F43" s="20"/>
    </row>
    <row r="44" spans="2:17">
      <c r="C44" s="19"/>
      <c r="D44" s="19"/>
      <c r="E44" s="20"/>
      <c r="F44" s="20"/>
    </row>
    <row r="45" spans="2:17">
      <c r="C45" s="19"/>
      <c r="D45" s="19"/>
      <c r="E45" s="20"/>
      <c r="F45" s="2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H35"/>
  <sheetViews>
    <sheetView zoomScale="80" zoomScaleNormal="80" workbookViewId="0">
      <selection activeCell="A37" sqref="A37"/>
    </sheetView>
  </sheetViews>
  <sheetFormatPr baseColWidth="10" defaultRowHeight="15"/>
  <cols>
    <col min="2" max="2" width="8.7109375" customWidth="1"/>
    <col min="3" max="3" width="14.42578125" customWidth="1"/>
    <col min="4" max="4" width="15.5703125" customWidth="1"/>
  </cols>
  <sheetData>
    <row r="2" spans="2:8">
      <c r="B2" s="17" t="s">
        <v>27</v>
      </c>
    </row>
    <row r="3" spans="2:8">
      <c r="B3" s="1"/>
      <c r="F3" s="12"/>
      <c r="G3" s="12"/>
      <c r="H3" s="12"/>
    </row>
    <row r="4" spans="2:8">
      <c r="B4" s="4" t="s">
        <v>11</v>
      </c>
      <c r="C4" s="4" t="s">
        <v>38</v>
      </c>
      <c r="D4" s="4" t="s">
        <v>39</v>
      </c>
      <c r="F4" s="12"/>
      <c r="G4" s="12"/>
      <c r="H4" s="12"/>
    </row>
    <row r="5" spans="2:8">
      <c r="B5" s="3" t="s">
        <v>7</v>
      </c>
      <c r="C5" s="7">
        <v>11914</v>
      </c>
      <c r="D5" s="7">
        <v>4596</v>
      </c>
      <c r="F5" s="13"/>
      <c r="G5" s="2"/>
      <c r="H5" s="2"/>
    </row>
    <row r="6" spans="2:8">
      <c r="B6" s="10" t="s">
        <v>8</v>
      </c>
      <c r="C6" s="8">
        <v>12615</v>
      </c>
      <c r="D6" s="8">
        <v>3185</v>
      </c>
      <c r="F6" s="13"/>
      <c r="G6" s="2"/>
      <c r="H6" s="2"/>
    </row>
    <row r="7" spans="2:8">
      <c r="B7" s="10" t="s">
        <v>6</v>
      </c>
      <c r="C7" s="8">
        <v>13036</v>
      </c>
      <c r="D7" s="8">
        <v>4890</v>
      </c>
      <c r="F7" s="13"/>
      <c r="G7" s="2"/>
      <c r="H7" s="2"/>
    </row>
    <row r="8" spans="2:8">
      <c r="B8" s="10" t="s">
        <v>9</v>
      </c>
      <c r="C8" s="8">
        <v>12940</v>
      </c>
      <c r="D8" s="8">
        <v>4215</v>
      </c>
      <c r="F8" s="13"/>
      <c r="G8" s="2"/>
      <c r="H8" s="2"/>
    </row>
    <row r="9" spans="2:8">
      <c r="B9" s="10" t="s">
        <v>10</v>
      </c>
      <c r="C9" s="8">
        <v>13807</v>
      </c>
      <c r="D9" s="8">
        <v>4714</v>
      </c>
      <c r="F9" s="13"/>
      <c r="G9" s="2"/>
      <c r="H9" s="2"/>
    </row>
    <row r="10" spans="2:8">
      <c r="B10" s="10" t="s">
        <v>28</v>
      </c>
      <c r="C10" s="8">
        <v>13898</v>
      </c>
      <c r="D10" s="8">
        <v>4395</v>
      </c>
      <c r="F10" s="13"/>
      <c r="G10" s="2"/>
      <c r="H10" s="2"/>
    </row>
    <row r="11" spans="2:8">
      <c r="B11" s="11" t="s">
        <v>29</v>
      </c>
      <c r="C11" s="9">
        <v>11742</v>
      </c>
      <c r="D11" s="9">
        <v>3626</v>
      </c>
      <c r="F11" s="13"/>
      <c r="G11" s="2"/>
      <c r="H11" s="2"/>
    </row>
    <row r="12" spans="2:8">
      <c r="F12" s="12"/>
      <c r="G12" s="12"/>
      <c r="H12" s="12"/>
    </row>
    <row r="13" spans="2:8">
      <c r="F13" s="12"/>
      <c r="G13" s="12"/>
      <c r="H13" s="12"/>
    </row>
    <row r="15" spans="2:8">
      <c r="B15" s="26" t="s">
        <v>37</v>
      </c>
    </row>
    <row r="16" spans="2:8">
      <c r="B16" s="4" t="s">
        <v>26</v>
      </c>
      <c r="C16" s="4" t="s">
        <v>38</v>
      </c>
      <c r="D16" s="4" t="s">
        <v>39</v>
      </c>
    </row>
    <row r="17" spans="2:4">
      <c r="B17" s="3" t="s">
        <v>7</v>
      </c>
      <c r="C17" s="34">
        <v>1.8138613861386137</v>
      </c>
      <c r="D17" s="34">
        <v>1.8667874943362028</v>
      </c>
    </row>
    <row r="18" spans="2:4">
      <c r="B18" s="10" t="s">
        <v>8</v>
      </c>
      <c r="C18" s="5">
        <v>2.0780974530177425</v>
      </c>
      <c r="D18" s="5">
        <v>1.7945886250690226</v>
      </c>
    </row>
    <row r="19" spans="2:4">
      <c r="B19" s="10" t="s">
        <v>6</v>
      </c>
      <c r="C19" s="5">
        <v>2.0535250945214618</v>
      </c>
      <c r="D19" s="5">
        <v>1.9692251328082067</v>
      </c>
    </row>
    <row r="20" spans="2:4">
      <c r="B20" s="10" t="s">
        <v>9</v>
      </c>
      <c r="C20" s="5">
        <v>2.167784212130448</v>
      </c>
      <c r="D20" s="5">
        <v>1.3979665940450254</v>
      </c>
    </row>
    <row r="21" spans="2:4">
      <c r="B21" s="10" t="s">
        <v>10</v>
      </c>
      <c r="C21" s="5">
        <v>2.2646553370250144</v>
      </c>
      <c r="D21" s="5">
        <v>1.377283995959967</v>
      </c>
    </row>
    <row r="22" spans="2:4">
      <c r="B22" s="10" t="s">
        <v>28</v>
      </c>
      <c r="C22" s="5">
        <v>2.3117105878683923</v>
      </c>
      <c r="D22" s="5">
        <v>1.3615023474178403</v>
      </c>
    </row>
    <row r="23" spans="2:4">
      <c r="B23" s="11" t="s">
        <v>29</v>
      </c>
      <c r="C23" s="35">
        <v>2.9129886506935687</v>
      </c>
      <c r="D23" s="35">
        <v>1.6015310233682516</v>
      </c>
    </row>
    <row r="27" spans="2:4">
      <c r="B27" s="26" t="s">
        <v>40</v>
      </c>
    </row>
    <row r="28" spans="2:4">
      <c r="B28" s="4" t="s">
        <v>26</v>
      </c>
      <c r="C28" s="4" t="s">
        <v>38</v>
      </c>
      <c r="D28" s="4" t="s">
        <v>39</v>
      </c>
    </row>
    <row r="29" spans="2:4">
      <c r="B29" s="3" t="s">
        <v>7</v>
      </c>
      <c r="C29" s="34">
        <v>2.9267326732673271</v>
      </c>
      <c r="D29" s="34">
        <v>2.936112369732669</v>
      </c>
    </row>
    <row r="30" spans="2:4">
      <c r="B30" s="10" t="s">
        <v>8</v>
      </c>
      <c r="C30" s="5">
        <v>3.2896957875389177</v>
      </c>
      <c r="D30" s="5">
        <v>2.6228602981778022</v>
      </c>
    </row>
    <row r="31" spans="2:4">
      <c r="B31" s="10" t="s">
        <v>6</v>
      </c>
      <c r="C31" s="5">
        <v>3.1284750537474979</v>
      </c>
      <c r="D31" s="5">
        <v>2.6561641326250229</v>
      </c>
    </row>
    <row r="32" spans="2:4">
      <c r="B32" s="10" t="s">
        <v>9</v>
      </c>
      <c r="C32" s="5">
        <v>3.2535812252362089</v>
      </c>
      <c r="D32" s="5">
        <v>1.8700072621641251</v>
      </c>
    </row>
    <row r="33" spans="2:4">
      <c r="B33" s="10" t="s">
        <v>10</v>
      </c>
      <c r="C33" s="5">
        <v>3.5325568073324423</v>
      </c>
      <c r="D33" s="5">
        <v>1.992470847488752</v>
      </c>
    </row>
    <row r="34" spans="2:4">
      <c r="B34" s="10" t="s">
        <v>28</v>
      </c>
      <c r="C34" s="5">
        <v>3.453921721503197</v>
      </c>
      <c r="D34" s="5">
        <v>1.9812206572769953</v>
      </c>
    </row>
    <row r="35" spans="2:4">
      <c r="B35" s="11" t="s">
        <v>29</v>
      </c>
      <c r="C35" s="35">
        <v>4.2496847414880206</v>
      </c>
      <c r="D35" s="35">
        <v>2.2965350523771155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R31"/>
  <sheetViews>
    <sheetView zoomScale="80" zoomScaleNormal="80" workbookViewId="0">
      <selection activeCell="D38" sqref="D38"/>
    </sheetView>
  </sheetViews>
  <sheetFormatPr baseColWidth="10" defaultRowHeight="15"/>
  <cols>
    <col min="2" max="2" width="13" customWidth="1"/>
    <col min="3" max="9" width="9.7109375" customWidth="1"/>
    <col min="10" max="10" width="6.28515625" customWidth="1"/>
    <col min="11" max="11" width="12.7109375" customWidth="1"/>
    <col min="12" max="18" width="9.7109375" customWidth="1"/>
  </cols>
  <sheetData>
    <row r="3" spans="2:18">
      <c r="B3" s="36" t="s">
        <v>34</v>
      </c>
      <c r="C3" s="12"/>
      <c r="D3" s="12"/>
      <c r="E3" s="12"/>
      <c r="F3" s="12"/>
      <c r="G3" s="12"/>
      <c r="H3" s="12"/>
      <c r="K3" s="36" t="s">
        <v>35</v>
      </c>
      <c r="L3" s="12"/>
      <c r="M3" s="12"/>
      <c r="N3" s="12"/>
      <c r="O3" s="12"/>
      <c r="P3" s="12"/>
      <c r="Q3" s="12"/>
    </row>
    <row r="4" spans="2:18">
      <c r="B4" s="4"/>
      <c r="C4" s="33">
        <v>2007</v>
      </c>
      <c r="D4" s="33">
        <v>2008</v>
      </c>
      <c r="E4" s="33">
        <v>2009</v>
      </c>
      <c r="F4" s="33">
        <v>2010</v>
      </c>
      <c r="G4" s="32">
        <v>2011</v>
      </c>
      <c r="H4" s="31">
        <v>2012</v>
      </c>
      <c r="I4" s="31">
        <v>2013</v>
      </c>
      <c r="K4" s="4"/>
      <c r="L4" s="33">
        <v>2007</v>
      </c>
      <c r="M4" s="33">
        <v>2008</v>
      </c>
      <c r="N4" s="33">
        <v>2009</v>
      </c>
      <c r="O4" s="33">
        <v>2010</v>
      </c>
      <c r="P4" s="32">
        <v>2011</v>
      </c>
      <c r="Q4" s="31">
        <v>2012</v>
      </c>
      <c r="R4" s="31">
        <v>2013</v>
      </c>
    </row>
    <row r="5" spans="2:18">
      <c r="B5" s="27" t="s">
        <v>5</v>
      </c>
      <c r="C5" s="9">
        <f t="shared" ref="C5:I5" si="0">SUM(C6:C15)</f>
        <v>25250</v>
      </c>
      <c r="D5" s="9">
        <f t="shared" si="0"/>
        <v>26659</v>
      </c>
      <c r="E5" s="9">
        <f t="shared" si="0"/>
        <v>26978</v>
      </c>
      <c r="F5" s="9">
        <f t="shared" si="0"/>
        <v>26248</v>
      </c>
      <c r="G5" s="9">
        <f t="shared" si="0"/>
        <v>26185</v>
      </c>
      <c r="H5" s="9">
        <f t="shared" si="0"/>
        <v>25652</v>
      </c>
      <c r="I5" s="9">
        <f t="shared" si="0"/>
        <v>23790</v>
      </c>
      <c r="K5" s="27" t="s">
        <v>5</v>
      </c>
      <c r="L5" s="35">
        <v>6.0276435643564357</v>
      </c>
      <c r="M5" s="35">
        <v>6.150830863873364</v>
      </c>
      <c r="N5" s="35">
        <v>6.3609607828601078</v>
      </c>
      <c r="O5" s="35">
        <v>6.4673117951843953</v>
      </c>
      <c r="P5" s="35">
        <v>6.5930112659919802</v>
      </c>
      <c r="Q5" s="35">
        <v>6.6477857476999844</v>
      </c>
      <c r="R5" s="35">
        <v>7.4108869272803695</v>
      </c>
    </row>
    <row r="6" spans="2:18">
      <c r="B6" s="28" t="s">
        <v>2</v>
      </c>
      <c r="C6" s="7">
        <f>5202-1085</f>
        <v>4117</v>
      </c>
      <c r="D6" s="7">
        <f>5530-1270</f>
        <v>4260</v>
      </c>
      <c r="E6" s="7">
        <f>5661-1342</f>
        <v>4319</v>
      </c>
      <c r="F6" s="7">
        <f>5682-1406</f>
        <v>4276</v>
      </c>
      <c r="G6" s="7">
        <f>6745-1783</f>
        <v>4962</v>
      </c>
      <c r="H6" s="7">
        <f>6923-1856</f>
        <v>5067</v>
      </c>
      <c r="I6" s="7">
        <f>5451-297</f>
        <v>5154</v>
      </c>
      <c r="K6" s="28" t="s">
        <v>2</v>
      </c>
      <c r="L6" s="34">
        <v>10.129220306048094</v>
      </c>
      <c r="M6" s="34">
        <v>10.271596244131455</v>
      </c>
      <c r="N6" s="34">
        <v>10.72655707339662</v>
      </c>
      <c r="O6" s="34">
        <v>11.172591206735266</v>
      </c>
      <c r="P6" s="34">
        <v>10.692059653365579</v>
      </c>
      <c r="Q6" s="34">
        <v>10.070258535622656</v>
      </c>
      <c r="R6" s="34">
        <v>10.902987970508343</v>
      </c>
    </row>
    <row r="7" spans="2:18">
      <c r="B7" s="29" t="s">
        <v>14</v>
      </c>
      <c r="C7" s="8">
        <v>1085</v>
      </c>
      <c r="D7" s="8">
        <v>1270</v>
      </c>
      <c r="E7" s="8">
        <v>1342</v>
      </c>
      <c r="F7" s="8">
        <v>1406</v>
      </c>
      <c r="G7" s="8">
        <v>1783</v>
      </c>
      <c r="H7" s="8">
        <v>1856</v>
      </c>
      <c r="I7" s="8">
        <v>297</v>
      </c>
      <c r="K7" s="29" t="s">
        <v>14</v>
      </c>
      <c r="L7" s="5">
        <v>2.9050691244239633</v>
      </c>
      <c r="M7" s="5">
        <v>3.0330708661417325</v>
      </c>
      <c r="N7" s="5">
        <v>2.9612518628912072</v>
      </c>
      <c r="O7" s="5">
        <v>2.6906116642958748</v>
      </c>
      <c r="P7" s="5">
        <v>2.7066741446999441</v>
      </c>
      <c r="Q7" s="5">
        <v>2.6945043103448274</v>
      </c>
      <c r="R7" s="5">
        <v>4.2962962962962967</v>
      </c>
    </row>
    <row r="8" spans="2:18">
      <c r="B8" s="29" t="s">
        <v>3</v>
      </c>
      <c r="C8" s="8">
        <f>4285-177</f>
        <v>4108</v>
      </c>
      <c r="D8" s="8">
        <f>4349-196</f>
        <v>4153</v>
      </c>
      <c r="E8" s="8">
        <f>4381-207</f>
        <v>4174</v>
      </c>
      <c r="F8" s="8">
        <f>4250-168</f>
        <v>4082</v>
      </c>
      <c r="G8" s="8">
        <f>4455-165</f>
        <v>4290</v>
      </c>
      <c r="H8" s="8">
        <f>4373-188</f>
        <v>4185</v>
      </c>
      <c r="I8" s="8">
        <f>4267-134</f>
        <v>4133</v>
      </c>
      <c r="K8" s="29" t="s">
        <v>3</v>
      </c>
      <c r="L8" s="5">
        <v>10.513145082765336</v>
      </c>
      <c r="M8" s="5">
        <v>11.049843486636167</v>
      </c>
      <c r="N8" s="5">
        <v>11.600143747005271</v>
      </c>
      <c r="O8" s="5">
        <v>11.663645271925526</v>
      </c>
      <c r="P8" s="5">
        <v>10.608624708624708</v>
      </c>
      <c r="Q8" s="5">
        <v>10.258781362007168</v>
      </c>
      <c r="R8" s="5">
        <v>11.650375030244374</v>
      </c>
    </row>
    <row r="9" spans="2:18">
      <c r="B9" s="29" t="s">
        <v>15</v>
      </c>
      <c r="C9" s="8">
        <v>64</v>
      </c>
      <c r="D9" s="8">
        <v>81</v>
      </c>
      <c r="E9" s="8">
        <v>87</v>
      </c>
      <c r="F9" s="8">
        <v>53</v>
      </c>
      <c r="G9" s="8">
        <v>34</v>
      </c>
      <c r="H9" s="8">
        <v>41</v>
      </c>
      <c r="I9" s="8">
        <v>41</v>
      </c>
      <c r="K9" s="29" t="s">
        <v>15</v>
      </c>
      <c r="L9" s="5">
        <v>23.65625</v>
      </c>
      <c r="M9" s="5">
        <v>24.111111111111111</v>
      </c>
      <c r="N9" s="5">
        <v>23.770114942528735</v>
      </c>
      <c r="O9" s="5">
        <v>39.094339622641506</v>
      </c>
      <c r="P9" s="5">
        <v>61.764705882352942</v>
      </c>
      <c r="Q9" s="5">
        <v>51.707317073170735</v>
      </c>
      <c r="R9" s="5">
        <v>51.804878048780488</v>
      </c>
    </row>
    <row r="10" spans="2:18">
      <c r="B10" s="22" t="s">
        <v>19</v>
      </c>
      <c r="C10" s="8">
        <v>113</v>
      </c>
      <c r="D10" s="8">
        <v>115</v>
      </c>
      <c r="E10" s="8">
        <v>120</v>
      </c>
      <c r="F10" s="8">
        <v>115</v>
      </c>
      <c r="G10" s="8">
        <v>131</v>
      </c>
      <c r="H10" s="8">
        <v>147</v>
      </c>
      <c r="I10" s="8">
        <v>134</v>
      </c>
      <c r="K10" s="22" t="s">
        <v>19</v>
      </c>
      <c r="L10" s="5">
        <v>21.805309734513273</v>
      </c>
      <c r="M10" s="5">
        <v>25.860869565217392</v>
      </c>
      <c r="N10" s="5">
        <v>22.55</v>
      </c>
      <c r="O10" s="5">
        <v>25.191304347826087</v>
      </c>
      <c r="P10" s="5">
        <v>21.572519083969464</v>
      </c>
      <c r="Q10" s="5">
        <v>19.816326530612244</v>
      </c>
      <c r="R10" s="5">
        <v>18.395522388059703</v>
      </c>
    </row>
    <row r="11" spans="2:18">
      <c r="B11" s="29" t="s">
        <v>4</v>
      </c>
      <c r="C11" s="8">
        <f>6185-3787</f>
        <v>2398</v>
      </c>
      <c r="D11" s="8">
        <f>6535-4216</f>
        <v>2319</v>
      </c>
      <c r="E11" s="8">
        <f>6487-4189</f>
        <v>2298</v>
      </c>
      <c r="F11" s="8">
        <f>6326-4177</f>
        <v>2149</v>
      </c>
      <c r="G11" s="8">
        <f>4789-2880</f>
        <v>1909</v>
      </c>
      <c r="H11" s="8">
        <f>4090-2017</f>
        <v>2073</v>
      </c>
      <c r="I11" s="8">
        <f>1993-29</f>
        <v>1964</v>
      </c>
      <c r="K11" s="29" t="s">
        <v>4</v>
      </c>
      <c r="L11" s="5">
        <v>6.9833194328607169</v>
      </c>
      <c r="M11" s="5">
        <v>7.4661492022423461</v>
      </c>
      <c r="N11" s="5">
        <v>7.2859007832898168</v>
      </c>
      <c r="O11" s="5">
        <v>7.1382038157282457</v>
      </c>
      <c r="P11" s="5">
        <v>7.2388685175484548</v>
      </c>
      <c r="Q11" s="5">
        <v>7.208876025084419</v>
      </c>
      <c r="R11" s="5">
        <v>8.8604887983706728</v>
      </c>
    </row>
    <row r="12" spans="2:18">
      <c r="B12" s="29" t="s">
        <v>17</v>
      </c>
      <c r="C12" s="8">
        <v>3701</v>
      </c>
      <c r="D12" s="8">
        <v>4148</v>
      </c>
      <c r="E12" s="8">
        <v>4127</v>
      </c>
      <c r="F12" s="8">
        <v>4134</v>
      </c>
      <c r="G12" s="8">
        <v>2826</v>
      </c>
      <c r="H12" s="8">
        <v>1975</v>
      </c>
      <c r="I12" s="8">
        <v>1660</v>
      </c>
      <c r="K12" s="29" t="s">
        <v>17</v>
      </c>
      <c r="L12" s="5">
        <v>2.4922993785463388</v>
      </c>
      <c r="M12" s="5">
        <v>2.5506268081002892</v>
      </c>
      <c r="N12" s="5">
        <v>2.6685243518294159</v>
      </c>
      <c r="O12" s="5">
        <v>2.6436865021770681</v>
      </c>
      <c r="P12" s="5">
        <v>3.705237084217976</v>
      </c>
      <c r="Q12" s="5">
        <v>4.6931645569620253</v>
      </c>
      <c r="R12" s="5">
        <v>5.6144578313253009</v>
      </c>
    </row>
    <row r="13" spans="2:18">
      <c r="B13" s="30" t="s">
        <v>18</v>
      </c>
      <c r="C13" s="8">
        <v>86</v>
      </c>
      <c r="D13" s="8">
        <v>68</v>
      </c>
      <c r="E13" s="8">
        <v>62</v>
      </c>
      <c r="F13" s="8">
        <v>43</v>
      </c>
      <c r="G13" s="8">
        <v>54</v>
      </c>
      <c r="H13" s="8">
        <v>42</v>
      </c>
      <c r="I13" s="8">
        <v>29</v>
      </c>
      <c r="K13" s="30" t="s">
        <v>18</v>
      </c>
      <c r="L13" s="5">
        <v>12.581395348837209</v>
      </c>
      <c r="M13" s="5">
        <v>18.75</v>
      </c>
      <c r="N13" s="5">
        <v>22.43548387096774</v>
      </c>
      <c r="O13" s="5">
        <v>33.395348837209305</v>
      </c>
      <c r="P13" s="5">
        <v>25.462962962962962</v>
      </c>
      <c r="Q13" s="5">
        <v>33.976190476190474</v>
      </c>
      <c r="R13" s="5">
        <v>49.206896551724135</v>
      </c>
    </row>
    <row r="14" spans="2:18">
      <c r="B14" s="29" t="s">
        <v>0</v>
      </c>
      <c r="C14" s="8">
        <v>9067</v>
      </c>
      <c r="D14" s="8">
        <v>9751</v>
      </c>
      <c r="E14" s="8">
        <v>9773</v>
      </c>
      <c r="F14" s="8">
        <v>9350</v>
      </c>
      <c r="G14" s="8">
        <v>9466</v>
      </c>
      <c r="H14" s="8">
        <v>9626</v>
      </c>
      <c r="I14" s="8">
        <v>9713</v>
      </c>
      <c r="K14" s="29" t="s">
        <v>0</v>
      </c>
      <c r="L14" s="5">
        <v>3.2259843388110729</v>
      </c>
      <c r="M14" s="5">
        <v>3.3484770792739207</v>
      </c>
      <c r="N14" s="5">
        <v>3.4523687711040623</v>
      </c>
      <c r="O14" s="5">
        <v>3.5007486631016045</v>
      </c>
      <c r="P14" s="5">
        <v>3.5752165645467993</v>
      </c>
      <c r="Q14" s="5">
        <v>3.793164346561396</v>
      </c>
      <c r="R14" s="5">
        <v>3.5275404097601153</v>
      </c>
    </row>
    <row r="15" spans="2:18">
      <c r="B15" s="29" t="s">
        <v>1</v>
      </c>
      <c r="C15" s="8">
        <v>511</v>
      </c>
      <c r="D15" s="8">
        <v>494</v>
      </c>
      <c r="E15" s="8">
        <v>676</v>
      </c>
      <c r="F15" s="8">
        <v>640</v>
      </c>
      <c r="G15" s="8">
        <v>730</v>
      </c>
      <c r="H15" s="8">
        <v>640</v>
      </c>
      <c r="I15" s="8">
        <v>665</v>
      </c>
      <c r="K15" s="29" t="s">
        <v>1</v>
      </c>
      <c r="L15" s="5">
        <v>7.585127201565558</v>
      </c>
      <c r="M15" s="5">
        <v>7.548582995951417</v>
      </c>
      <c r="N15" s="5">
        <v>7.7278106508875739</v>
      </c>
      <c r="O15" s="5">
        <v>8.09375</v>
      </c>
      <c r="P15" s="5">
        <v>6.5931506849315067</v>
      </c>
      <c r="Q15" s="5">
        <v>6.8640625000000002</v>
      </c>
      <c r="R15" s="5">
        <v>5.5383458646616539</v>
      </c>
    </row>
    <row r="16" spans="2:18">
      <c r="B16" s="25"/>
      <c r="C16" s="25"/>
      <c r="D16" s="25"/>
      <c r="E16" s="25"/>
      <c r="F16" s="25"/>
      <c r="G16" s="25"/>
      <c r="H16" s="25"/>
      <c r="I16" s="25"/>
      <c r="K16" s="25"/>
      <c r="L16" s="25"/>
      <c r="M16" s="25"/>
      <c r="N16" s="25"/>
      <c r="O16" s="25"/>
      <c r="P16" s="25"/>
      <c r="Q16" s="25"/>
      <c r="R16" s="25"/>
    </row>
    <row r="17" spans="2:18">
      <c r="B17" s="36" t="s">
        <v>33</v>
      </c>
      <c r="C17" s="12"/>
      <c r="D17" s="12"/>
      <c r="E17" s="12"/>
      <c r="F17" s="12"/>
      <c r="G17" s="12"/>
      <c r="H17" s="12"/>
      <c r="K17" s="36" t="s">
        <v>36</v>
      </c>
      <c r="L17" s="12"/>
      <c r="M17" s="12"/>
      <c r="N17" s="12"/>
      <c r="O17" s="12"/>
      <c r="P17" s="12"/>
      <c r="Q17" s="12"/>
    </row>
    <row r="18" spans="2:18">
      <c r="B18" s="4"/>
      <c r="C18" s="33">
        <v>2007</v>
      </c>
      <c r="D18" s="33">
        <v>2008</v>
      </c>
      <c r="E18" s="33">
        <v>2009</v>
      </c>
      <c r="F18" s="33">
        <v>2010</v>
      </c>
      <c r="G18" s="32">
        <v>2011</v>
      </c>
      <c r="H18" s="31">
        <v>2012</v>
      </c>
      <c r="I18" s="31">
        <v>2013</v>
      </c>
      <c r="K18" s="4"/>
      <c r="L18" s="33">
        <v>2007</v>
      </c>
      <c r="M18" s="33">
        <v>2008</v>
      </c>
      <c r="N18" s="33">
        <v>2009</v>
      </c>
      <c r="O18" s="33">
        <v>2010</v>
      </c>
      <c r="P18" s="32">
        <v>2011</v>
      </c>
      <c r="Q18" s="31">
        <v>2012</v>
      </c>
      <c r="R18" s="31">
        <v>2013</v>
      </c>
    </row>
    <row r="19" spans="2:18">
      <c r="B19" s="29" t="s">
        <v>5</v>
      </c>
      <c r="C19" s="5">
        <v>62.642975621601828</v>
      </c>
      <c r="D19" s="5">
        <v>65.967333145592789</v>
      </c>
      <c r="E19" s="5">
        <v>68.216998795511202</v>
      </c>
      <c r="F19" s="5">
        <v>67.694724920642514</v>
      </c>
      <c r="G19" s="5">
        <v>67.747935830220072</v>
      </c>
      <c r="H19" s="5">
        <v>67.623813810360346</v>
      </c>
      <c r="I19" s="5">
        <v>70.105572896991859</v>
      </c>
      <c r="K19" s="27" t="s">
        <v>5</v>
      </c>
      <c r="L19" s="6">
        <v>666</v>
      </c>
      <c r="M19" s="6">
        <v>681</v>
      </c>
      <c r="N19" s="6">
        <v>689</v>
      </c>
      <c r="O19" s="6">
        <v>687</v>
      </c>
      <c r="P19" s="6">
        <v>698</v>
      </c>
      <c r="Q19" s="6">
        <v>691</v>
      </c>
      <c r="R19" s="6">
        <v>689</v>
      </c>
    </row>
    <row r="20" spans="2:18">
      <c r="B20" s="28" t="s">
        <v>2</v>
      </c>
      <c r="C20" s="34">
        <v>54.981014660900755</v>
      </c>
      <c r="D20" s="34">
        <v>56.931523959458232</v>
      </c>
      <c r="E20" s="34">
        <v>60.438599924334333</v>
      </c>
      <c r="F20" s="34">
        <v>62.924278545368331</v>
      </c>
      <c r="G20" s="34">
        <v>69.227657658833195</v>
      </c>
      <c r="H20" s="34">
        <v>68.680261121206001</v>
      </c>
      <c r="I20" s="34">
        <v>75.841498636866675</v>
      </c>
      <c r="K20" s="28" t="s">
        <v>2</v>
      </c>
      <c r="L20" s="37">
        <v>207.8027397260274</v>
      </c>
      <c r="M20" s="37">
        <v>210.57260273972602</v>
      </c>
      <c r="N20" s="37">
        <v>210.00821917808219</v>
      </c>
      <c r="O20" s="37">
        <v>208.00821917808219</v>
      </c>
      <c r="P20" s="37">
        <v>209.96438356164384</v>
      </c>
      <c r="Q20" s="37">
        <v>203.54794520547946</v>
      </c>
      <c r="R20" s="37">
        <v>202.99726027397261</v>
      </c>
    </row>
    <row r="21" spans="2:18">
      <c r="B21" s="29" t="s">
        <v>14</v>
      </c>
      <c r="C21" s="5">
        <v>31.983764586504314</v>
      </c>
      <c r="D21" s="5">
        <v>38.979963570127509</v>
      </c>
      <c r="E21" s="5">
        <v>40.324708269913749</v>
      </c>
      <c r="F21" s="5">
        <v>38.386605783866059</v>
      </c>
      <c r="G21" s="5">
        <v>48.970065956367328</v>
      </c>
      <c r="H21" s="5">
        <v>56.933060109289613</v>
      </c>
      <c r="I21" s="5">
        <v>14.566210045662102</v>
      </c>
      <c r="K21" s="29" t="s">
        <v>14</v>
      </c>
      <c r="L21" s="23">
        <v>27</v>
      </c>
      <c r="M21" s="23">
        <v>27.073972602739726</v>
      </c>
      <c r="N21" s="23">
        <v>27</v>
      </c>
      <c r="O21" s="23">
        <v>27</v>
      </c>
      <c r="P21" s="23">
        <v>27</v>
      </c>
      <c r="Q21" s="23">
        <v>24.065753424657533</v>
      </c>
      <c r="R21" s="23">
        <v>24</v>
      </c>
    </row>
    <row r="22" spans="2:18">
      <c r="B22" s="29" t="s">
        <v>3</v>
      </c>
      <c r="C22" s="5">
        <v>73.952054794520549</v>
      </c>
      <c r="D22" s="5">
        <v>78.364071038251367</v>
      </c>
      <c r="E22" s="5">
        <v>82.878025401389891</v>
      </c>
      <c r="F22" s="5">
        <v>81.522893051607824</v>
      </c>
      <c r="G22" s="5">
        <v>77.913784838731772</v>
      </c>
      <c r="H22" s="5">
        <v>73.314549180327873</v>
      </c>
      <c r="I22" s="5">
        <v>82.448930668995388</v>
      </c>
      <c r="K22" s="29" t="s">
        <v>3</v>
      </c>
      <c r="L22" s="23">
        <v>160</v>
      </c>
      <c r="M22" s="23">
        <v>160.43835616438355</v>
      </c>
      <c r="N22" s="23">
        <v>160.06027397260274</v>
      </c>
      <c r="O22" s="23">
        <v>160.0054794520548</v>
      </c>
      <c r="P22" s="23">
        <v>160.03287671232877</v>
      </c>
      <c r="Q22" s="23">
        <v>160.43835616438355</v>
      </c>
      <c r="R22" s="23">
        <v>160.00273972602739</v>
      </c>
    </row>
    <row r="23" spans="2:18">
      <c r="B23" s="29" t="s">
        <v>15</v>
      </c>
      <c r="C23" s="5">
        <v>92.317073170731717</v>
      </c>
      <c r="D23" s="5">
        <v>96.112204724409452</v>
      </c>
      <c r="E23" s="5">
        <v>94.42922374429223</v>
      </c>
      <c r="F23" s="5">
        <v>94.611872146118728</v>
      </c>
      <c r="G23" s="5">
        <v>95.890410958904098</v>
      </c>
      <c r="H23" s="5">
        <v>96.407457935425185</v>
      </c>
      <c r="I23" s="5">
        <v>96.986301369863014</v>
      </c>
      <c r="K23" s="29" t="s">
        <v>15</v>
      </c>
      <c r="L23" s="23">
        <v>4.493150684931507</v>
      </c>
      <c r="M23" s="23">
        <v>5.5671232876712331</v>
      </c>
      <c r="N23" s="23">
        <v>6</v>
      </c>
      <c r="O23" s="23">
        <v>6</v>
      </c>
      <c r="P23" s="23">
        <v>6</v>
      </c>
      <c r="Q23" s="23">
        <v>6.0246575342465754</v>
      </c>
      <c r="R23" s="23">
        <v>6</v>
      </c>
    </row>
    <row r="24" spans="2:18">
      <c r="B24" s="22" t="s">
        <v>19</v>
      </c>
      <c r="C24" s="5">
        <v>67.506849315068493</v>
      </c>
      <c r="D24" s="5">
        <v>81.256830601092901</v>
      </c>
      <c r="E24" s="5">
        <v>74.136986301369873</v>
      </c>
      <c r="F24" s="5">
        <v>79.369863013698634</v>
      </c>
      <c r="G24" s="5">
        <v>77.424657534246577</v>
      </c>
      <c r="H24" s="5">
        <v>79.590163934426229</v>
      </c>
      <c r="I24" s="5">
        <v>67.534246575342465</v>
      </c>
      <c r="K24" s="22" t="s">
        <v>19</v>
      </c>
      <c r="L24" s="23">
        <v>10</v>
      </c>
      <c r="M24" s="23">
        <v>10.027397260273972</v>
      </c>
      <c r="N24" s="23">
        <v>10</v>
      </c>
      <c r="O24" s="23">
        <v>10</v>
      </c>
      <c r="P24" s="23">
        <v>10</v>
      </c>
      <c r="Q24" s="23">
        <v>10.027397260273972</v>
      </c>
      <c r="R24" s="23">
        <v>10</v>
      </c>
    </row>
    <row r="25" spans="2:18">
      <c r="B25" s="29" t="s">
        <v>4</v>
      </c>
      <c r="C25" s="5">
        <v>48.807927717866512</v>
      </c>
      <c r="D25" s="5">
        <v>50.325543541448667</v>
      </c>
      <c r="E25" s="5">
        <v>48.799183911396092</v>
      </c>
      <c r="F25" s="5">
        <v>44.709997085397845</v>
      </c>
      <c r="G25" s="5">
        <v>40.276887204896532</v>
      </c>
      <c r="H25" s="5">
        <v>43.436809673293801</v>
      </c>
      <c r="I25" s="5">
        <v>50.719906732730976</v>
      </c>
      <c r="K25" s="29" t="s">
        <v>4</v>
      </c>
      <c r="L25" s="23">
        <v>94</v>
      </c>
      <c r="M25" s="23">
        <v>94.257534246575347</v>
      </c>
      <c r="N25" s="23">
        <v>94</v>
      </c>
      <c r="O25" s="23">
        <v>94</v>
      </c>
      <c r="P25" s="23">
        <v>94</v>
      </c>
      <c r="Q25" s="23">
        <v>94.257534246575347</v>
      </c>
      <c r="R25" s="23">
        <v>94</v>
      </c>
    </row>
    <row r="26" spans="2:18">
      <c r="B26" s="29" t="s">
        <v>17</v>
      </c>
      <c r="C26" s="5">
        <v>54.950554033122842</v>
      </c>
      <c r="D26" s="5">
        <v>62.841530054644814</v>
      </c>
      <c r="E26" s="5">
        <v>65.557473659146382</v>
      </c>
      <c r="F26" s="5">
        <v>65.228290062667867</v>
      </c>
      <c r="G26" s="5">
        <v>62.368217285127173</v>
      </c>
      <c r="H26" s="5">
        <v>55.116846048641257</v>
      </c>
      <c r="I26" s="5">
        <v>55.535693004409481</v>
      </c>
      <c r="K26" s="29" t="s">
        <v>17</v>
      </c>
      <c r="L26" s="23">
        <v>45.989041095890414</v>
      </c>
      <c r="M26" s="23">
        <v>46.126027397260273</v>
      </c>
      <c r="N26" s="23">
        <v>46.024657534246572</v>
      </c>
      <c r="O26" s="23">
        <v>45.904109589041099</v>
      </c>
      <c r="P26" s="23">
        <v>45.9972602739726</v>
      </c>
      <c r="Q26" s="23">
        <v>46.073972602739723</v>
      </c>
      <c r="R26" s="23">
        <v>45.978082191780821</v>
      </c>
    </row>
    <row r="27" spans="2:18">
      <c r="B27" s="30" t="s">
        <v>18</v>
      </c>
      <c r="C27" s="5">
        <v>73.907103825136616</v>
      </c>
      <c r="D27" s="5">
        <v>87.030716723549489</v>
      </c>
      <c r="E27" s="5">
        <v>94.177386594448208</v>
      </c>
      <c r="F27" s="5">
        <v>96.053511705685622</v>
      </c>
      <c r="G27" s="5">
        <v>94.113620807665981</v>
      </c>
      <c r="H27" s="5">
        <v>96.223870532703984</v>
      </c>
      <c r="I27" s="5">
        <v>97.207084468664846</v>
      </c>
      <c r="K27" s="30" t="s">
        <v>18</v>
      </c>
      <c r="L27" s="23">
        <v>4.0109589041095894</v>
      </c>
      <c r="M27" s="23">
        <v>4.0136986301369859</v>
      </c>
      <c r="N27" s="23">
        <v>4.0465753424657533</v>
      </c>
      <c r="O27" s="23">
        <v>4.095890410958904</v>
      </c>
      <c r="P27" s="23">
        <v>4.0027397260273974</v>
      </c>
      <c r="Q27" s="23">
        <v>4.0630136986301366</v>
      </c>
      <c r="R27" s="23">
        <v>4.021917808219178</v>
      </c>
    </row>
    <row r="28" spans="2:18">
      <c r="B28" s="29" t="s">
        <v>0</v>
      </c>
      <c r="C28" s="5">
        <v>86.021821603976122</v>
      </c>
      <c r="D28" s="5">
        <v>85.337549985625046</v>
      </c>
      <c r="E28" s="5">
        <v>81.891216232615719</v>
      </c>
      <c r="F28" s="5">
        <v>79.622467099661876</v>
      </c>
      <c r="G28" s="5">
        <v>77.692837465564736</v>
      </c>
      <c r="H28" s="5">
        <v>83.114429446176956</v>
      </c>
      <c r="I28" s="5">
        <v>78.206386523932352</v>
      </c>
      <c r="K28" s="29" t="s">
        <v>0</v>
      </c>
      <c r="L28" s="23">
        <v>93.158904109589045</v>
      </c>
      <c r="M28" s="23">
        <v>104.82465753424657</v>
      </c>
      <c r="N28" s="23">
        <v>112.87945205479453</v>
      </c>
      <c r="O28" s="23">
        <v>112.62739726027397</v>
      </c>
      <c r="P28" s="23">
        <v>119.34246575342466</v>
      </c>
      <c r="Q28" s="23">
        <v>120.35890410958905</v>
      </c>
      <c r="R28" s="23">
        <v>120.03013698630137</v>
      </c>
    </row>
    <row r="29" spans="2:18">
      <c r="B29" s="27" t="s">
        <v>1</v>
      </c>
      <c r="C29" s="35">
        <v>55.331905781584581</v>
      </c>
      <c r="D29" s="35">
        <v>56.405990016638938</v>
      </c>
      <c r="E29" s="35">
        <v>74.607255069979999</v>
      </c>
      <c r="F29" s="35">
        <v>73.215547703180221</v>
      </c>
      <c r="G29" s="35">
        <v>60.464824120603012</v>
      </c>
      <c r="H29" s="35">
        <v>54.639303482587067</v>
      </c>
      <c r="I29" s="35">
        <v>45.928420002494072</v>
      </c>
      <c r="K29" s="29" t="s">
        <v>1</v>
      </c>
      <c r="L29" s="23">
        <v>19.19178082191781</v>
      </c>
      <c r="M29" s="23">
        <v>18.112328767123287</v>
      </c>
      <c r="N29" s="23">
        <v>19.183561643835617</v>
      </c>
      <c r="O29" s="23">
        <v>19.383561643835616</v>
      </c>
      <c r="P29" s="23">
        <v>21.80821917808219</v>
      </c>
      <c r="Q29" s="23">
        <v>22.027397260273972</v>
      </c>
      <c r="R29" s="23">
        <v>21.969863013698632</v>
      </c>
    </row>
    <row r="30" spans="2:18">
      <c r="B30" s="12"/>
      <c r="C30" s="12"/>
      <c r="D30" s="12"/>
      <c r="E30" s="12"/>
      <c r="F30" s="12"/>
      <c r="G30" s="12"/>
      <c r="H30" s="12"/>
      <c r="K30" s="25"/>
      <c r="L30" s="25"/>
      <c r="M30" s="25"/>
      <c r="N30" s="25"/>
      <c r="O30" s="25"/>
      <c r="P30" s="25"/>
      <c r="Q30" s="25"/>
      <c r="R30" s="25"/>
    </row>
    <row r="31" spans="2:18">
      <c r="K31" s="12"/>
      <c r="L31" s="38"/>
      <c r="M31" s="38"/>
      <c r="N31" s="38"/>
      <c r="O31" s="38"/>
      <c r="P31" s="38"/>
      <c r="Q31" s="38"/>
      <c r="R31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R30"/>
  <sheetViews>
    <sheetView zoomScale="80" zoomScaleNormal="80" workbookViewId="0">
      <selection activeCell="A31" sqref="A31"/>
    </sheetView>
  </sheetViews>
  <sheetFormatPr baseColWidth="10" defaultRowHeight="15"/>
  <cols>
    <col min="2" max="2" width="18.42578125" customWidth="1"/>
    <col min="3" max="9" width="9.7109375" customWidth="1"/>
    <col min="10" max="10" width="6.28515625" customWidth="1"/>
    <col min="11" max="11" width="19.140625" customWidth="1"/>
    <col min="12" max="18" width="9.7109375" customWidth="1"/>
  </cols>
  <sheetData>
    <row r="3" spans="2:18">
      <c r="B3" s="36" t="s">
        <v>41</v>
      </c>
      <c r="C3" s="12"/>
      <c r="D3" s="12"/>
      <c r="E3" s="12"/>
      <c r="F3" s="12"/>
      <c r="G3" s="12"/>
      <c r="H3" s="12"/>
      <c r="K3" s="36" t="s">
        <v>42</v>
      </c>
      <c r="L3" s="12"/>
      <c r="M3" s="12"/>
      <c r="N3" s="12"/>
      <c r="O3" s="12"/>
      <c r="P3" s="12"/>
      <c r="Q3" s="12"/>
    </row>
    <row r="4" spans="2:18">
      <c r="B4" s="4"/>
      <c r="C4" s="33">
        <v>2007</v>
      </c>
      <c r="D4" s="33">
        <v>2008</v>
      </c>
      <c r="E4" s="33">
        <v>2009</v>
      </c>
      <c r="F4" s="33">
        <v>2010</v>
      </c>
      <c r="G4" s="32">
        <v>2011</v>
      </c>
      <c r="H4" s="31">
        <v>2012</v>
      </c>
      <c r="I4" s="31">
        <v>2013</v>
      </c>
      <c r="K4" s="4"/>
      <c r="L4" s="33">
        <v>2007</v>
      </c>
      <c r="M4" s="33">
        <v>2008</v>
      </c>
      <c r="N4" s="33">
        <v>2009</v>
      </c>
      <c r="O4" s="33">
        <v>2010</v>
      </c>
      <c r="P4" s="32">
        <v>2011</v>
      </c>
      <c r="Q4" s="31">
        <v>2012</v>
      </c>
      <c r="R4" s="31">
        <v>2013</v>
      </c>
    </row>
    <row r="5" spans="2:18">
      <c r="B5" s="29" t="s">
        <v>5</v>
      </c>
      <c r="C5" s="23">
        <v>9928</v>
      </c>
      <c r="D5" s="23">
        <v>10650</v>
      </c>
      <c r="E5" s="23">
        <v>10891</v>
      </c>
      <c r="F5" s="23">
        <v>11016</v>
      </c>
      <c r="G5" s="23">
        <v>10918</v>
      </c>
      <c r="H5" s="23">
        <v>10866</v>
      </c>
      <c r="I5" s="23">
        <v>11035</v>
      </c>
      <c r="K5" s="27" t="s">
        <v>5</v>
      </c>
      <c r="L5" s="35">
        <v>5.3968573730862204</v>
      </c>
      <c r="M5" s="35">
        <v>4.8836619718309855</v>
      </c>
      <c r="N5" s="35">
        <v>5.1099990818106695</v>
      </c>
      <c r="O5" s="35">
        <v>5.0931372549019605</v>
      </c>
      <c r="P5" s="35">
        <v>4.6726506686206264</v>
      </c>
      <c r="Q5" s="35">
        <v>4.4469906129210379</v>
      </c>
      <c r="R5" s="35">
        <v>4.2656094245582237</v>
      </c>
    </row>
    <row r="6" spans="2:18">
      <c r="B6" s="28" t="s">
        <v>2</v>
      </c>
      <c r="C6" s="7">
        <v>1700</v>
      </c>
      <c r="D6" s="7">
        <v>1761</v>
      </c>
      <c r="E6" s="7">
        <v>1978</v>
      </c>
      <c r="F6" s="7">
        <v>1678</v>
      </c>
      <c r="G6" s="7">
        <v>1614</v>
      </c>
      <c r="H6" s="7">
        <v>1521</v>
      </c>
      <c r="I6" s="7">
        <v>1492</v>
      </c>
      <c r="K6" s="28" t="s">
        <v>2</v>
      </c>
      <c r="L6" s="34">
        <v>6.0652941176470589</v>
      </c>
      <c r="M6" s="34">
        <v>6.2203293583191366</v>
      </c>
      <c r="N6" s="34">
        <v>6.0990899898887765</v>
      </c>
      <c r="O6" s="34">
        <v>5.9547079856972589</v>
      </c>
      <c r="P6" s="34">
        <v>5.6734820322180921</v>
      </c>
      <c r="Q6" s="34">
        <v>5.8915187376725839</v>
      </c>
      <c r="R6" s="34">
        <v>5.8036193029490617</v>
      </c>
    </row>
    <row r="7" spans="2:18">
      <c r="B7" s="29" t="s">
        <v>3</v>
      </c>
      <c r="C7" s="8">
        <v>1819</v>
      </c>
      <c r="D7" s="8">
        <v>1771</v>
      </c>
      <c r="E7" s="8">
        <v>2225</v>
      </c>
      <c r="F7" s="8">
        <v>1944</v>
      </c>
      <c r="G7" s="8">
        <v>1887</v>
      </c>
      <c r="H7" s="8">
        <v>1668</v>
      </c>
      <c r="I7" s="8">
        <v>1633</v>
      </c>
      <c r="K7" s="29" t="s">
        <v>3</v>
      </c>
      <c r="L7" s="5">
        <v>9.4502473886750966</v>
      </c>
      <c r="M7" s="5">
        <v>9.0457368718238289</v>
      </c>
      <c r="N7" s="5">
        <v>8.8076404494382015</v>
      </c>
      <c r="O7" s="5">
        <v>9.8744855967078191</v>
      </c>
      <c r="P7" s="5">
        <v>8.5490196078431371</v>
      </c>
      <c r="Q7" s="5">
        <v>8.6091127098321341</v>
      </c>
      <c r="R7" s="5">
        <v>9.0955296999387638</v>
      </c>
    </row>
    <row r="8" spans="2:18" ht="15" customHeight="1">
      <c r="B8" s="30" t="s">
        <v>13</v>
      </c>
      <c r="C8" s="8">
        <f>1727-892</f>
        <v>835</v>
      </c>
      <c r="D8" s="8">
        <f>1645-833</f>
        <v>812</v>
      </c>
      <c r="E8" s="8">
        <f>1672-772</f>
        <v>900</v>
      </c>
      <c r="F8" s="8">
        <f>1720-772</f>
        <v>948</v>
      </c>
      <c r="G8" s="8">
        <v>787</v>
      </c>
      <c r="H8" s="8">
        <f>1509-721</f>
        <v>788</v>
      </c>
      <c r="I8" s="8">
        <f>1629-850</f>
        <v>779</v>
      </c>
      <c r="K8" s="30" t="s">
        <v>13</v>
      </c>
      <c r="L8" s="5">
        <v>6.3269461077844316</v>
      </c>
      <c r="M8" s="5">
        <v>5.8238916256157633</v>
      </c>
      <c r="N8" s="5">
        <v>5.2177777777777781</v>
      </c>
      <c r="O8" s="5">
        <v>5.052742616033755</v>
      </c>
      <c r="P8" s="5">
        <v>5.1130876747141043</v>
      </c>
      <c r="Q8" s="5">
        <v>5.1357868020304567</v>
      </c>
      <c r="R8" s="5">
        <v>4.6777920410783054</v>
      </c>
    </row>
    <row r="9" spans="2:18" ht="15" customHeight="1">
      <c r="B9" s="30" t="s">
        <v>12</v>
      </c>
      <c r="C9" s="8">
        <v>319</v>
      </c>
      <c r="D9" s="8">
        <v>271</v>
      </c>
      <c r="E9" s="8">
        <v>265</v>
      </c>
      <c r="F9" s="8">
        <v>315</v>
      </c>
      <c r="G9" s="8">
        <v>289</v>
      </c>
      <c r="H9" s="8">
        <v>200</v>
      </c>
      <c r="I9" s="8">
        <v>215</v>
      </c>
      <c r="K9" s="30" t="s">
        <v>12</v>
      </c>
      <c r="L9" s="5">
        <v>5.6489028213166144</v>
      </c>
      <c r="M9" s="5">
        <v>6.0996309963099629</v>
      </c>
      <c r="N9" s="5">
        <v>5.3698113207547173</v>
      </c>
      <c r="O9" s="5">
        <v>6.450793650793651</v>
      </c>
      <c r="P9" s="5">
        <v>5.9273356401384083</v>
      </c>
      <c r="Q9" s="5">
        <v>5.99</v>
      </c>
      <c r="R9" s="5">
        <v>6.0930232558139537</v>
      </c>
    </row>
    <row r="10" spans="2:18">
      <c r="B10" s="30" t="s">
        <v>20</v>
      </c>
      <c r="C10" s="8">
        <v>892</v>
      </c>
      <c r="D10" s="8">
        <v>833</v>
      </c>
      <c r="E10" s="8">
        <v>772</v>
      </c>
      <c r="F10" s="8">
        <v>772</v>
      </c>
      <c r="G10" s="8">
        <v>764</v>
      </c>
      <c r="H10" s="8">
        <v>721</v>
      </c>
      <c r="I10" s="8">
        <v>850</v>
      </c>
      <c r="K10" s="30" t="s">
        <v>20</v>
      </c>
      <c r="L10" s="5">
        <v>3.195067264573991</v>
      </c>
      <c r="M10" s="5">
        <v>3.2088835534213684</v>
      </c>
      <c r="N10" s="5">
        <v>3.6774611398963732</v>
      </c>
      <c r="O10" s="5">
        <v>3.7512953367875648</v>
      </c>
      <c r="P10" s="5">
        <v>3.488219895287958</v>
      </c>
      <c r="Q10" s="5">
        <v>3.3828016643550622</v>
      </c>
      <c r="R10" s="5">
        <v>3.2729411764705882</v>
      </c>
    </row>
    <row r="11" spans="2:18">
      <c r="B11" s="29" t="s">
        <v>14</v>
      </c>
      <c r="C11" s="8">
        <v>789</v>
      </c>
      <c r="D11" s="8">
        <v>647</v>
      </c>
      <c r="E11" s="8"/>
      <c r="F11" s="8">
        <v>785</v>
      </c>
      <c r="G11" s="8">
        <v>1005</v>
      </c>
      <c r="H11" s="8">
        <v>1093</v>
      </c>
      <c r="I11" s="8">
        <v>151</v>
      </c>
      <c r="K11" s="29" t="s">
        <v>14</v>
      </c>
      <c r="L11" s="5">
        <v>3.1216730038022815</v>
      </c>
      <c r="M11" s="5">
        <v>2.9041731066460588</v>
      </c>
      <c r="N11" s="5"/>
      <c r="O11" s="5">
        <v>2.6700636942675158</v>
      </c>
      <c r="P11" s="5">
        <v>2.2437810945273631</v>
      </c>
      <c r="Q11" s="5">
        <v>2.2250686184812443</v>
      </c>
      <c r="R11" s="5">
        <v>2</v>
      </c>
    </row>
    <row r="12" spans="2:18">
      <c r="B12" s="29" t="s">
        <v>15</v>
      </c>
      <c r="C12" s="8">
        <v>51</v>
      </c>
      <c r="D12" s="8">
        <v>54</v>
      </c>
      <c r="E12" s="8">
        <v>31</v>
      </c>
      <c r="F12" s="8">
        <v>38</v>
      </c>
      <c r="G12" s="8">
        <v>40</v>
      </c>
      <c r="H12" s="8">
        <v>38</v>
      </c>
      <c r="I12" s="8">
        <v>36</v>
      </c>
      <c r="K12" s="29" t="s">
        <v>15</v>
      </c>
      <c r="L12" s="5">
        <v>19.627450980392158</v>
      </c>
      <c r="M12" s="5">
        <v>18.185185185185187</v>
      </c>
      <c r="N12" s="5">
        <v>32.161290322580648</v>
      </c>
      <c r="O12" s="5">
        <v>28.684210526315791</v>
      </c>
      <c r="P12" s="5">
        <v>26.7</v>
      </c>
      <c r="Q12" s="5">
        <v>29.921052631578949</v>
      </c>
      <c r="R12" s="5">
        <v>35.888888888888886</v>
      </c>
    </row>
    <row r="13" spans="2:18">
      <c r="B13" s="29" t="s">
        <v>16</v>
      </c>
      <c r="C13" s="8">
        <v>454</v>
      </c>
      <c r="D13" s="8">
        <v>535</v>
      </c>
      <c r="E13" s="8">
        <v>633</v>
      </c>
      <c r="F13" s="8">
        <v>514</v>
      </c>
      <c r="G13" s="8">
        <v>602</v>
      </c>
      <c r="H13" s="8">
        <v>736</v>
      </c>
      <c r="I13" s="8">
        <v>886</v>
      </c>
      <c r="K13" s="29" t="s">
        <v>16</v>
      </c>
      <c r="L13" s="5">
        <v>6.7753303964757707</v>
      </c>
      <c r="M13" s="5">
        <v>6.1831775700934584</v>
      </c>
      <c r="N13" s="5">
        <v>5.6556082148499209</v>
      </c>
      <c r="O13" s="5">
        <v>7.3657587548638128</v>
      </c>
      <c r="P13" s="5">
        <v>6.1877076411960132</v>
      </c>
      <c r="Q13" s="5">
        <v>5.7527173913043477</v>
      </c>
      <c r="R13" s="5">
        <v>5.3386004514672685</v>
      </c>
    </row>
    <row r="14" spans="2:18">
      <c r="B14" s="29" t="s">
        <v>0</v>
      </c>
      <c r="C14" s="8">
        <v>2940</v>
      </c>
      <c r="D14" s="8">
        <v>2849</v>
      </c>
      <c r="E14" s="8">
        <v>2845</v>
      </c>
      <c r="F14" s="8">
        <v>2771</v>
      </c>
      <c r="G14" s="8">
        <v>2727</v>
      </c>
      <c r="H14" s="8">
        <v>2643</v>
      </c>
      <c r="I14" s="8">
        <v>2560</v>
      </c>
      <c r="K14" s="29" t="s">
        <v>0</v>
      </c>
      <c r="L14" s="5">
        <v>2.2540816326530613</v>
      </c>
      <c r="M14" s="5">
        <v>2.2927342927342926</v>
      </c>
      <c r="N14" s="5">
        <v>2.434446397188049</v>
      </c>
      <c r="O14" s="5">
        <v>2.459040057740888</v>
      </c>
      <c r="P14" s="5">
        <v>2.5240190685735242</v>
      </c>
      <c r="Q14" s="5">
        <v>2.4487325009458947</v>
      </c>
      <c r="R14" s="5">
        <v>2.3714843750000001</v>
      </c>
    </row>
    <row r="15" spans="2:18">
      <c r="B15" s="27" t="s">
        <v>1</v>
      </c>
      <c r="C15" s="9">
        <v>1236</v>
      </c>
      <c r="D15" s="9">
        <v>1333</v>
      </c>
      <c r="E15" s="9">
        <v>1269</v>
      </c>
      <c r="F15" s="9">
        <v>1251</v>
      </c>
      <c r="G15" s="9">
        <v>1176</v>
      </c>
      <c r="H15" s="9">
        <v>1242</v>
      </c>
      <c r="I15" s="9">
        <v>1326</v>
      </c>
      <c r="K15" s="27" t="s">
        <v>1</v>
      </c>
      <c r="L15" s="5">
        <v>2.4085760517799351</v>
      </c>
      <c r="M15" s="5">
        <v>2.461365341335334</v>
      </c>
      <c r="N15" s="5">
        <v>2.7825059101654848</v>
      </c>
      <c r="O15" s="5">
        <v>2.7290167865707433</v>
      </c>
      <c r="P15" s="5">
        <v>2.8860544217687076</v>
      </c>
      <c r="Q15" s="5">
        <v>2.4484702093397748</v>
      </c>
      <c r="R15" s="5">
        <v>2.5852187028657618</v>
      </c>
    </row>
    <row r="16" spans="2:18">
      <c r="B16" s="25"/>
      <c r="C16" s="25"/>
      <c r="D16" s="25"/>
      <c r="E16" s="25"/>
      <c r="F16" s="25"/>
      <c r="G16" s="25"/>
      <c r="H16" s="25"/>
      <c r="I16" s="25"/>
      <c r="K16" s="25"/>
      <c r="L16" s="25"/>
      <c r="M16" s="25"/>
      <c r="N16" s="25"/>
      <c r="O16" s="25"/>
      <c r="P16" s="25"/>
      <c r="Q16" s="25"/>
      <c r="R16" s="25"/>
    </row>
    <row r="17" spans="2:18">
      <c r="B17" s="36" t="s">
        <v>43</v>
      </c>
      <c r="C17" s="12"/>
      <c r="D17" s="12"/>
      <c r="E17" s="12"/>
      <c r="F17" s="12"/>
      <c r="G17" s="12"/>
      <c r="H17" s="12"/>
      <c r="K17" s="36" t="s">
        <v>44</v>
      </c>
      <c r="L17" s="12"/>
      <c r="M17" s="12"/>
      <c r="N17" s="12"/>
      <c r="O17" s="12"/>
      <c r="P17" s="12"/>
      <c r="Q17" s="12"/>
    </row>
    <row r="18" spans="2:18">
      <c r="B18" s="4"/>
      <c r="C18" s="33">
        <v>2007</v>
      </c>
      <c r="D18" s="33">
        <v>2008</v>
      </c>
      <c r="E18" s="33">
        <v>2009</v>
      </c>
      <c r="F18" s="33">
        <v>2010</v>
      </c>
      <c r="G18" s="32">
        <v>2011</v>
      </c>
      <c r="H18" s="31">
        <v>2012</v>
      </c>
      <c r="I18" s="31">
        <v>2013</v>
      </c>
      <c r="K18" s="4"/>
      <c r="L18" s="33">
        <v>2007</v>
      </c>
      <c r="M18" s="33">
        <v>2008</v>
      </c>
      <c r="N18" s="33">
        <v>2009</v>
      </c>
      <c r="O18" s="33">
        <v>2010</v>
      </c>
      <c r="P18" s="32">
        <v>2011</v>
      </c>
      <c r="Q18" s="31">
        <v>2012</v>
      </c>
      <c r="R18" s="31">
        <v>2013</v>
      </c>
    </row>
    <row r="19" spans="2:18">
      <c r="B19" s="29" t="s">
        <v>5</v>
      </c>
      <c r="C19" s="5">
        <v>55.257621385256385</v>
      </c>
      <c r="D19" s="5">
        <v>53.794836787886311</v>
      </c>
      <c r="E19" s="5">
        <v>59.899903132063294</v>
      </c>
      <c r="F19" s="5">
        <v>57.8227576753821</v>
      </c>
      <c r="G19" s="5">
        <v>47.877621885411294</v>
      </c>
      <c r="H19" s="5">
        <v>47.54319335668464</v>
      </c>
      <c r="I19" s="5">
        <v>48.152505268326621</v>
      </c>
      <c r="K19" s="27" t="s">
        <v>5</v>
      </c>
      <c r="L19" s="23">
        <v>266</v>
      </c>
      <c r="M19" s="23">
        <v>265</v>
      </c>
      <c r="N19" s="23">
        <v>255</v>
      </c>
      <c r="O19" s="23">
        <v>266</v>
      </c>
      <c r="P19" s="23">
        <v>292</v>
      </c>
      <c r="Q19" s="23">
        <v>278</v>
      </c>
      <c r="R19" s="6">
        <v>268</v>
      </c>
    </row>
    <row r="20" spans="2:18">
      <c r="B20" s="28" t="s">
        <v>2</v>
      </c>
      <c r="C20" s="34">
        <v>54.325605900948368</v>
      </c>
      <c r="D20" s="34">
        <v>57.183128001670489</v>
      </c>
      <c r="E20" s="34">
        <v>63.561643835616444</v>
      </c>
      <c r="F20" s="34">
        <v>52.303182579564492</v>
      </c>
      <c r="G20" s="34">
        <v>49.157182735666737</v>
      </c>
      <c r="H20" s="34">
        <v>45.340012143290828</v>
      </c>
      <c r="I20" s="34">
        <v>43.93201420598681</v>
      </c>
      <c r="K20" s="28" t="s">
        <v>2</v>
      </c>
      <c r="L20" s="37">
        <v>52</v>
      </c>
      <c r="M20" s="37">
        <v>52.482191780821921</v>
      </c>
      <c r="N20" s="37">
        <v>52</v>
      </c>
      <c r="O20" s="37">
        <v>52.339726027397262</v>
      </c>
      <c r="P20" s="37">
        <v>51.035616438356165</v>
      </c>
      <c r="Q20" s="37">
        <v>54.147945205479452</v>
      </c>
      <c r="R20" s="37">
        <v>54</v>
      </c>
    </row>
    <row r="21" spans="2:18">
      <c r="B21" s="29" t="s">
        <v>3</v>
      </c>
      <c r="C21" s="5">
        <v>65.410958904109577</v>
      </c>
      <c r="D21" s="5">
        <v>60.298102981029814</v>
      </c>
      <c r="E21" s="5">
        <v>74.570015220700142</v>
      </c>
      <c r="F21" s="5">
        <v>71.701777976990883</v>
      </c>
      <c r="G21" s="5">
        <v>45.099245177523059</v>
      </c>
      <c r="H21" s="5">
        <v>48.026755852842811</v>
      </c>
      <c r="I21" s="5">
        <v>49.768797748291114</v>
      </c>
      <c r="K21" s="29" t="s">
        <v>3</v>
      </c>
      <c r="L21" s="23">
        <v>72</v>
      </c>
      <c r="M21" s="23">
        <v>72.789041095890411</v>
      </c>
      <c r="N21" s="23">
        <v>72</v>
      </c>
      <c r="O21" s="23">
        <v>73.347945205479448</v>
      </c>
      <c r="P21" s="23">
        <v>98</v>
      </c>
      <c r="Q21" s="23">
        <v>81.917808219178085</v>
      </c>
      <c r="R21" s="23">
        <v>81.764383561643839</v>
      </c>
    </row>
    <row r="22" spans="2:18">
      <c r="B22" s="30" t="s">
        <v>13</v>
      </c>
      <c r="C22" s="5">
        <v>36.436995654872753</v>
      </c>
      <c r="D22" s="5">
        <v>31.952702702702702</v>
      </c>
      <c r="E22" s="5">
        <v>31.729729729729726</v>
      </c>
      <c r="F22" s="5">
        <v>32.80821917808219</v>
      </c>
      <c r="G22" s="5">
        <v>27.56164383561644</v>
      </c>
      <c r="H22" s="5">
        <v>27.643442622950822</v>
      </c>
      <c r="I22" s="5">
        <v>24.958904109589042</v>
      </c>
      <c r="K22" s="30" t="s">
        <v>13</v>
      </c>
      <c r="L22" s="23">
        <v>39.723287671232875</v>
      </c>
      <c r="M22" s="23">
        <v>40.547945205479451</v>
      </c>
      <c r="N22" s="23">
        <v>40.547945205479451</v>
      </c>
      <c r="O22" s="23">
        <v>40</v>
      </c>
      <c r="P22" s="23">
        <v>40</v>
      </c>
      <c r="Q22" s="23">
        <v>40.109589041095887</v>
      </c>
      <c r="R22" s="23">
        <v>40</v>
      </c>
    </row>
    <row r="23" spans="2:18">
      <c r="B23" s="30" t="s">
        <v>12</v>
      </c>
      <c r="C23" s="5">
        <v>59.589947089947096</v>
      </c>
      <c r="D23" s="5">
        <v>55.99593495934959</v>
      </c>
      <c r="E23" s="5">
        <v>48.732876712328768</v>
      </c>
      <c r="F23" s="5">
        <v>69.589041095890408</v>
      </c>
      <c r="G23" s="5">
        <v>58.664383561643838</v>
      </c>
      <c r="H23" s="5">
        <v>40.915300546448087</v>
      </c>
      <c r="I23" s="5">
        <v>44.863013698630141</v>
      </c>
      <c r="K23" s="30" t="s">
        <v>12</v>
      </c>
      <c r="L23" s="23">
        <v>8.2849315068493148</v>
      </c>
      <c r="M23" s="23">
        <v>8.087671232876712</v>
      </c>
      <c r="N23" s="23">
        <v>8</v>
      </c>
      <c r="O23" s="23">
        <v>8</v>
      </c>
      <c r="P23" s="23">
        <v>8</v>
      </c>
      <c r="Q23" s="23">
        <v>8.0219178082191789</v>
      </c>
      <c r="R23" s="23">
        <v>8</v>
      </c>
    </row>
    <row r="24" spans="2:18">
      <c r="B24" s="30" t="s">
        <v>20</v>
      </c>
      <c r="C24" s="5">
        <v>70.983810709838096</v>
      </c>
      <c r="D24" s="5">
        <v>65.853658536585371</v>
      </c>
      <c r="E24" s="5">
        <v>70.709838107098378</v>
      </c>
      <c r="F24" s="5">
        <v>72.129514321295147</v>
      </c>
      <c r="G24" s="5">
        <v>66.376089663760894</v>
      </c>
      <c r="H24" s="5">
        <v>60.581222056631887</v>
      </c>
      <c r="I24" s="5">
        <v>69.290161892901608</v>
      </c>
      <c r="K24" s="30" t="s">
        <v>20</v>
      </c>
      <c r="L24" s="23">
        <v>11</v>
      </c>
      <c r="M24" s="23">
        <v>11.12054794520548</v>
      </c>
      <c r="N24" s="23">
        <v>11</v>
      </c>
      <c r="O24" s="23">
        <v>11</v>
      </c>
      <c r="P24" s="23">
        <v>11</v>
      </c>
      <c r="Q24" s="23">
        <v>11.03013698630137</v>
      </c>
      <c r="R24" s="23">
        <v>11</v>
      </c>
    </row>
    <row r="25" spans="2:18">
      <c r="B25" s="29" t="s">
        <v>14</v>
      </c>
      <c r="C25" s="5">
        <v>57.939308398023989</v>
      </c>
      <c r="D25" s="5">
        <v>61.445389143230869</v>
      </c>
      <c r="E25" s="5"/>
      <c r="F25" s="5">
        <v>56.572199730094461</v>
      </c>
      <c r="G25" s="5">
        <v>55.310277164581798</v>
      </c>
      <c r="H25" s="5">
        <v>55.373406193078324</v>
      </c>
      <c r="I25" s="5">
        <v>41.944444444444443</v>
      </c>
      <c r="K25" s="29" t="s">
        <v>14</v>
      </c>
      <c r="L25" s="23">
        <v>11.646575342465754</v>
      </c>
      <c r="M25" s="23">
        <v>8.3780821917808215</v>
      </c>
      <c r="N25" s="23">
        <v>0</v>
      </c>
      <c r="O25" s="23">
        <v>10.150684931506849</v>
      </c>
      <c r="P25" s="23">
        <v>11.169863013698631</v>
      </c>
      <c r="Q25" s="23">
        <v>12.032876712328767</v>
      </c>
      <c r="R25" s="23">
        <v>1.9726027397260273</v>
      </c>
    </row>
    <row r="26" spans="2:18">
      <c r="B26" s="29" t="s">
        <v>15</v>
      </c>
      <c r="C26" s="5">
        <v>68.561643835616437</v>
      </c>
      <c r="D26" s="5">
        <v>71.783625730994146</v>
      </c>
      <c r="E26" s="5">
        <v>68.287671232876718</v>
      </c>
      <c r="F26" s="5">
        <v>74.657534246575338</v>
      </c>
      <c r="G26" s="5">
        <v>51.100478468899524</v>
      </c>
      <c r="H26" s="5">
        <v>77.663934426229503</v>
      </c>
      <c r="I26" s="5">
        <v>88.493150684931507</v>
      </c>
      <c r="K26" s="29" t="s">
        <v>15</v>
      </c>
      <c r="L26" s="23">
        <v>4</v>
      </c>
      <c r="M26" s="23">
        <v>3.7479452054794522</v>
      </c>
      <c r="N26" s="23">
        <v>4</v>
      </c>
      <c r="O26" s="23">
        <v>4</v>
      </c>
      <c r="P26" s="23">
        <v>5.7260273972602738</v>
      </c>
      <c r="Q26" s="23">
        <v>4.0109589041095894</v>
      </c>
      <c r="R26" s="23">
        <v>4</v>
      </c>
    </row>
    <row r="27" spans="2:18">
      <c r="B27" s="29" t="s">
        <v>16</v>
      </c>
      <c r="C27" s="5">
        <v>33.709589041095889</v>
      </c>
      <c r="D27" s="5">
        <v>35.859078590785906</v>
      </c>
      <c r="E27" s="5">
        <v>39.232876712328768</v>
      </c>
      <c r="F27" s="5">
        <v>41.490410958904114</v>
      </c>
      <c r="G27" s="5">
        <v>40.821917808219176</v>
      </c>
      <c r="H27" s="5">
        <v>46.27322404371585</v>
      </c>
      <c r="I27" s="5">
        <v>51.835616438356169</v>
      </c>
      <c r="K27" s="29" t="s">
        <v>16</v>
      </c>
      <c r="L27" s="23">
        <v>25</v>
      </c>
      <c r="M27" s="23">
        <v>25.273972602739725</v>
      </c>
      <c r="N27" s="23">
        <v>25</v>
      </c>
      <c r="O27" s="23">
        <v>25</v>
      </c>
      <c r="P27" s="23">
        <v>25</v>
      </c>
      <c r="Q27" s="23">
        <v>25.068493150684933</v>
      </c>
      <c r="R27" s="23">
        <v>25</v>
      </c>
    </row>
    <row r="28" spans="2:18">
      <c r="B28" s="29" t="s">
        <v>0</v>
      </c>
      <c r="C28" s="5">
        <v>64.843444227005875</v>
      </c>
      <c r="D28" s="5">
        <v>63.221060782036389</v>
      </c>
      <c r="E28" s="5">
        <v>67.769080234833652</v>
      </c>
      <c r="F28" s="5">
        <v>66.67318982387475</v>
      </c>
      <c r="G28" s="5">
        <v>67.348336594911942</v>
      </c>
      <c r="H28" s="5">
        <v>63.153786104605778</v>
      </c>
      <c r="I28" s="5">
        <v>62.037604741467398</v>
      </c>
      <c r="K28" s="29" t="s">
        <v>0</v>
      </c>
      <c r="L28" s="23">
        <v>28</v>
      </c>
      <c r="M28" s="23">
        <v>28.306849315068494</v>
      </c>
      <c r="N28" s="23">
        <v>28</v>
      </c>
      <c r="O28" s="23">
        <v>28</v>
      </c>
      <c r="P28" s="23">
        <v>28</v>
      </c>
      <c r="Q28" s="23">
        <v>28.076712328767123</v>
      </c>
      <c r="R28" s="23">
        <v>26.81095890410959</v>
      </c>
    </row>
    <row r="29" spans="2:18">
      <c r="B29" s="27" t="s">
        <v>1</v>
      </c>
      <c r="C29" s="35">
        <v>58.258317025440306</v>
      </c>
      <c r="D29" s="35">
        <v>63.511420828494003</v>
      </c>
      <c r="E29" s="35">
        <v>69.099804305283755</v>
      </c>
      <c r="F29" s="35">
        <v>66.81017612524461</v>
      </c>
      <c r="G29" s="35">
        <v>66.418786692759284</v>
      </c>
      <c r="H29" s="35">
        <v>59.348165495706482</v>
      </c>
      <c r="I29" s="35">
        <v>61.832611832611825</v>
      </c>
      <c r="K29" s="27" t="s">
        <v>1</v>
      </c>
      <c r="L29" s="23">
        <v>14</v>
      </c>
      <c r="M29" s="23">
        <v>14.153424657534247</v>
      </c>
      <c r="N29" s="23">
        <v>14</v>
      </c>
      <c r="O29" s="23">
        <v>14</v>
      </c>
      <c r="P29" s="23">
        <v>14</v>
      </c>
      <c r="Q29" s="23">
        <v>14.038356164383561</v>
      </c>
      <c r="R29" s="23">
        <v>15.189041095890412</v>
      </c>
    </row>
    <row r="30" spans="2:18">
      <c r="B30" s="12"/>
      <c r="C30" s="12"/>
      <c r="D30" s="12"/>
      <c r="E30" s="12"/>
      <c r="F30" s="12"/>
      <c r="G30" s="12"/>
      <c r="H30" s="12"/>
      <c r="K30" s="25"/>
      <c r="L30" s="25"/>
      <c r="M30" s="25"/>
      <c r="N30" s="25"/>
      <c r="O30" s="25"/>
      <c r="P30" s="25"/>
      <c r="Q30" s="25"/>
      <c r="R30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Egresos-Camas</vt:lpstr>
      <vt:lpstr>I.Quirurgicas-Mortalidad</vt:lpstr>
      <vt:lpstr>Hosp. Honorio D.</vt:lpstr>
      <vt:lpstr>Hosp. Goyeneche</vt:lpstr>
      <vt:lpstr>Hoja1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2012-09-05T17:24:39Z</dcterms:created>
  <dcterms:modified xsi:type="dcterms:W3CDTF">2014-11-20T15:38:18Z</dcterms:modified>
</cp:coreProperties>
</file>